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rzlinsky-my.sharepoint.com/personal/jitka_chobotova_zlinskykraj_cz/Documents/Dokumenty/Rozpočty/2024/SPŠ polytech Zlín - skříně/"/>
    </mc:Choice>
  </mc:AlternateContent>
  <xr:revisionPtr revIDLastSave="0" documentId="8_{21ED05B7-53AF-49C9-8067-36F39C4A66F4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001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'01 001 Pol'!$A$1:$Y$176</definedName>
    <definedName name="_xlnm.Print_Area" localSheetId="1">Stavba!$A$1:$J$65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" i="1" l="1"/>
  <c r="I63" i="1"/>
  <c r="I62" i="1"/>
  <c r="I61" i="1"/>
  <c r="I60" i="1"/>
  <c r="I59" i="1"/>
  <c r="I58" i="1"/>
  <c r="I57" i="1"/>
  <c r="I56" i="1"/>
  <c r="I55" i="1"/>
  <c r="I54" i="1"/>
  <c r="I53" i="1"/>
  <c r="G42" i="1"/>
  <c r="F42" i="1"/>
  <c r="G41" i="1"/>
  <c r="F41" i="1"/>
  <c r="I41" i="1" s="1"/>
  <c r="G39" i="1"/>
  <c r="F39" i="1"/>
  <c r="G175" i="12"/>
  <c r="BA172" i="12"/>
  <c r="BA169" i="12"/>
  <c r="BA159" i="12"/>
  <c r="BA153" i="12"/>
  <c r="BA152" i="12"/>
  <c r="BA96" i="12"/>
  <c r="BA66" i="12"/>
  <c r="BA56" i="12"/>
  <c r="BA18" i="12"/>
  <c r="BA14" i="12"/>
  <c r="Q8" i="12"/>
  <c r="G9" i="12"/>
  <c r="M9" i="12" s="1"/>
  <c r="I9" i="12"/>
  <c r="I8" i="12" s="1"/>
  <c r="K9" i="12"/>
  <c r="O9" i="12"/>
  <c r="O8" i="12" s="1"/>
  <c r="Q9" i="12"/>
  <c r="V9" i="12"/>
  <c r="V8" i="12" s="1"/>
  <c r="G11" i="12"/>
  <c r="M11" i="12" s="1"/>
  <c r="I11" i="12"/>
  <c r="K11" i="12"/>
  <c r="K8" i="12" s="1"/>
  <c r="O11" i="12"/>
  <c r="Q11" i="12"/>
  <c r="V11" i="12"/>
  <c r="G13" i="12"/>
  <c r="G8" i="12" s="1"/>
  <c r="I13" i="12"/>
  <c r="K13" i="12"/>
  <c r="O13" i="12"/>
  <c r="Q13" i="12"/>
  <c r="V13" i="12"/>
  <c r="G17" i="12"/>
  <c r="I17" i="12"/>
  <c r="K17" i="12"/>
  <c r="M17" i="12"/>
  <c r="O17" i="12"/>
  <c r="Q17" i="12"/>
  <c r="V17" i="12"/>
  <c r="G20" i="12"/>
  <c r="K20" i="12"/>
  <c r="G21" i="12"/>
  <c r="I21" i="12"/>
  <c r="I20" i="12" s="1"/>
  <c r="K21" i="12"/>
  <c r="M21" i="12"/>
  <c r="O21" i="12"/>
  <c r="Q21" i="12"/>
  <c r="V21" i="12"/>
  <c r="V20" i="12" s="1"/>
  <c r="G24" i="12"/>
  <c r="M24" i="12" s="1"/>
  <c r="I24" i="12"/>
  <c r="K24" i="12"/>
  <c r="O24" i="12"/>
  <c r="O20" i="12" s="1"/>
  <c r="Q24" i="12"/>
  <c r="V24" i="12"/>
  <c r="G29" i="12"/>
  <c r="I29" i="12"/>
  <c r="K29" i="12"/>
  <c r="M29" i="12"/>
  <c r="O29" i="12"/>
  <c r="Q29" i="12"/>
  <c r="Q20" i="12" s="1"/>
  <c r="V29" i="12"/>
  <c r="G31" i="12"/>
  <c r="M31" i="12" s="1"/>
  <c r="I31" i="12"/>
  <c r="K31" i="12"/>
  <c r="O31" i="12"/>
  <c r="Q31" i="12"/>
  <c r="V31" i="12"/>
  <c r="G34" i="12"/>
  <c r="M34" i="12" s="1"/>
  <c r="I34" i="12"/>
  <c r="K34" i="12"/>
  <c r="O34" i="12"/>
  <c r="Q34" i="12"/>
  <c r="V34" i="12"/>
  <c r="G38" i="12"/>
  <c r="G39" i="12"/>
  <c r="I39" i="12"/>
  <c r="I38" i="12" s="1"/>
  <c r="K39" i="12"/>
  <c r="M39" i="12"/>
  <c r="O39" i="12"/>
  <c r="O38" i="12" s="1"/>
  <c r="Q39" i="12"/>
  <c r="V39" i="12"/>
  <c r="G42" i="12"/>
  <c r="M42" i="12" s="1"/>
  <c r="I42" i="12"/>
  <c r="K42" i="12"/>
  <c r="K38" i="12" s="1"/>
  <c r="O42" i="12"/>
  <c r="Q42" i="12"/>
  <c r="Q38" i="12" s="1"/>
  <c r="V42" i="12"/>
  <c r="G47" i="12"/>
  <c r="I47" i="12"/>
  <c r="K47" i="12"/>
  <c r="M47" i="12"/>
  <c r="O47" i="12"/>
  <c r="Q47" i="12"/>
  <c r="V47" i="12"/>
  <c r="G51" i="12"/>
  <c r="I51" i="12"/>
  <c r="K51" i="12"/>
  <c r="M51" i="12"/>
  <c r="O51" i="12"/>
  <c r="Q51" i="12"/>
  <c r="V51" i="12"/>
  <c r="G55" i="12"/>
  <c r="I55" i="12"/>
  <c r="K55" i="12"/>
  <c r="M55" i="12"/>
  <c r="O55" i="12"/>
  <c r="Q55" i="12"/>
  <c r="V55" i="12"/>
  <c r="G60" i="12"/>
  <c r="M60" i="12" s="1"/>
  <c r="I60" i="12"/>
  <c r="K60" i="12"/>
  <c r="O60" i="12"/>
  <c r="Q60" i="12"/>
  <c r="V60" i="12"/>
  <c r="V38" i="12" s="1"/>
  <c r="G65" i="12"/>
  <c r="M65" i="12" s="1"/>
  <c r="I65" i="12"/>
  <c r="K65" i="12"/>
  <c r="O65" i="12"/>
  <c r="Q65" i="12"/>
  <c r="V65" i="12"/>
  <c r="G69" i="12"/>
  <c r="AF175" i="12" s="1"/>
  <c r="I69" i="12"/>
  <c r="K69" i="12"/>
  <c r="O69" i="12"/>
  <c r="Q69" i="12"/>
  <c r="V69" i="12"/>
  <c r="G73" i="12"/>
  <c r="I73" i="12"/>
  <c r="K73" i="12"/>
  <c r="M73" i="12"/>
  <c r="O73" i="12"/>
  <c r="Q73" i="12"/>
  <c r="V73" i="12"/>
  <c r="G78" i="12"/>
  <c r="K78" i="12"/>
  <c r="O78" i="12"/>
  <c r="Q78" i="12"/>
  <c r="G79" i="12"/>
  <c r="I79" i="12"/>
  <c r="I78" i="12" s="1"/>
  <c r="K79" i="12"/>
  <c r="M79" i="12"/>
  <c r="M78" i="12" s="1"/>
  <c r="O79" i="12"/>
  <c r="Q79" i="12"/>
  <c r="V79" i="12"/>
  <c r="V78" i="12" s="1"/>
  <c r="K83" i="12"/>
  <c r="O83" i="12"/>
  <c r="V83" i="12"/>
  <c r="G84" i="12"/>
  <c r="G83" i="12" s="1"/>
  <c r="I84" i="12"/>
  <c r="I83" i="12" s="1"/>
  <c r="K84" i="12"/>
  <c r="M84" i="12"/>
  <c r="M83" i="12" s="1"/>
  <c r="O84" i="12"/>
  <c r="Q84" i="12"/>
  <c r="Q83" i="12" s="1"/>
  <c r="V84" i="12"/>
  <c r="I89" i="12"/>
  <c r="O89" i="12"/>
  <c r="V89" i="12"/>
  <c r="G90" i="12"/>
  <c r="I90" i="12"/>
  <c r="K90" i="12"/>
  <c r="K89" i="12" s="1"/>
  <c r="M90" i="12"/>
  <c r="O90" i="12"/>
  <c r="Q90" i="12"/>
  <c r="Q89" i="12" s="1"/>
  <c r="V90" i="12"/>
  <c r="G92" i="12"/>
  <c r="G89" i="12" s="1"/>
  <c r="I92" i="12"/>
  <c r="K92" i="12"/>
  <c r="O92" i="12"/>
  <c r="Q92" i="12"/>
  <c r="V92" i="12"/>
  <c r="I94" i="12"/>
  <c r="O94" i="12"/>
  <c r="G95" i="12"/>
  <c r="M95" i="12" s="1"/>
  <c r="M94" i="12" s="1"/>
  <c r="I95" i="12"/>
  <c r="K95" i="12"/>
  <c r="K94" i="12" s="1"/>
  <c r="O95" i="12"/>
  <c r="Q95" i="12"/>
  <c r="Q94" i="12" s="1"/>
  <c r="V95" i="12"/>
  <c r="V94" i="12" s="1"/>
  <c r="I101" i="12"/>
  <c r="Q101" i="12"/>
  <c r="V101" i="12"/>
  <c r="G102" i="12"/>
  <c r="G101" i="12" s="1"/>
  <c r="I102" i="12"/>
  <c r="K102" i="12"/>
  <c r="K101" i="12" s="1"/>
  <c r="O102" i="12"/>
  <c r="O101" i="12" s="1"/>
  <c r="Q102" i="12"/>
  <c r="V102" i="12"/>
  <c r="G106" i="12"/>
  <c r="Q106" i="12"/>
  <c r="G107" i="12"/>
  <c r="M107" i="12" s="1"/>
  <c r="M106" i="12" s="1"/>
  <c r="I107" i="12"/>
  <c r="I106" i="12" s="1"/>
  <c r="K107" i="12"/>
  <c r="K106" i="12" s="1"/>
  <c r="O107" i="12"/>
  <c r="O106" i="12" s="1"/>
  <c r="Q107" i="12"/>
  <c r="V107" i="12"/>
  <c r="V106" i="12" s="1"/>
  <c r="G113" i="12"/>
  <c r="I113" i="12"/>
  <c r="K113" i="12"/>
  <c r="M113" i="12"/>
  <c r="O113" i="12"/>
  <c r="Q113" i="12"/>
  <c r="V113" i="12"/>
  <c r="G116" i="12"/>
  <c r="V116" i="12"/>
  <c r="G117" i="12"/>
  <c r="I117" i="12"/>
  <c r="I116" i="12" s="1"/>
  <c r="K117" i="12"/>
  <c r="M117" i="12"/>
  <c r="O117" i="12"/>
  <c r="O116" i="12" s="1"/>
  <c r="Q117" i="12"/>
  <c r="Q116" i="12" s="1"/>
  <c r="V117" i="12"/>
  <c r="G120" i="12"/>
  <c r="M120" i="12" s="1"/>
  <c r="M116" i="12" s="1"/>
  <c r="I120" i="12"/>
  <c r="K120" i="12"/>
  <c r="K116" i="12" s="1"/>
  <c r="O120" i="12"/>
  <c r="Q120" i="12"/>
  <c r="V120" i="12"/>
  <c r="G123" i="12"/>
  <c r="G122" i="12" s="1"/>
  <c r="I123" i="12"/>
  <c r="K123" i="12"/>
  <c r="K122" i="12" s="1"/>
  <c r="O123" i="12"/>
  <c r="O122" i="12" s="1"/>
  <c r="Q123" i="12"/>
  <c r="V123" i="12"/>
  <c r="G129" i="12"/>
  <c r="I129" i="12"/>
  <c r="K129" i="12"/>
  <c r="M129" i="12"/>
  <c r="O129" i="12"/>
  <c r="Q129" i="12"/>
  <c r="Q122" i="12" s="1"/>
  <c r="V129" i="12"/>
  <c r="G134" i="12"/>
  <c r="M134" i="12" s="1"/>
  <c r="I134" i="12"/>
  <c r="K134" i="12"/>
  <c r="O134" i="12"/>
  <c r="Q134" i="12"/>
  <c r="V134" i="12"/>
  <c r="V122" i="12" s="1"/>
  <c r="G139" i="12"/>
  <c r="I139" i="12"/>
  <c r="K139" i="12"/>
  <c r="M139" i="12"/>
  <c r="O139" i="12"/>
  <c r="Q139" i="12"/>
  <c r="V139" i="12"/>
  <c r="G145" i="12"/>
  <c r="M145" i="12" s="1"/>
  <c r="I145" i="12"/>
  <c r="K145" i="12"/>
  <c r="O145" i="12"/>
  <c r="Q145" i="12"/>
  <c r="V145" i="12"/>
  <c r="G151" i="12"/>
  <c r="I151" i="12"/>
  <c r="I122" i="12" s="1"/>
  <c r="K151" i="12"/>
  <c r="M151" i="12"/>
  <c r="O151" i="12"/>
  <c r="Q151" i="12"/>
  <c r="V151" i="12"/>
  <c r="G158" i="12"/>
  <c r="M158" i="12" s="1"/>
  <c r="I158" i="12"/>
  <c r="K158" i="12"/>
  <c r="O158" i="12"/>
  <c r="Q158" i="12"/>
  <c r="V158" i="12"/>
  <c r="I164" i="12"/>
  <c r="G165" i="12"/>
  <c r="M165" i="12" s="1"/>
  <c r="I165" i="12"/>
  <c r="K165" i="12"/>
  <c r="K164" i="12" s="1"/>
  <c r="O165" i="12"/>
  <c r="O164" i="12" s="1"/>
  <c r="Q165" i="12"/>
  <c r="V165" i="12"/>
  <c r="G168" i="12"/>
  <c r="G164" i="12" s="1"/>
  <c r="I168" i="12"/>
  <c r="K168" i="12"/>
  <c r="M168" i="12"/>
  <c r="O168" i="12"/>
  <c r="Q168" i="12"/>
  <c r="Q164" i="12" s="1"/>
  <c r="V168" i="12"/>
  <c r="G171" i="12"/>
  <c r="M171" i="12" s="1"/>
  <c r="I171" i="12"/>
  <c r="K171" i="12"/>
  <c r="O171" i="12"/>
  <c r="Q171" i="12"/>
  <c r="V171" i="12"/>
  <c r="V164" i="12" s="1"/>
  <c r="AE175" i="12"/>
  <c r="I20" i="1"/>
  <c r="I19" i="1"/>
  <c r="I18" i="1"/>
  <c r="I17" i="1"/>
  <c r="F43" i="1"/>
  <c r="G23" i="1" s="1"/>
  <c r="G43" i="1"/>
  <c r="G25" i="1" s="1"/>
  <c r="H43" i="1"/>
  <c r="I42" i="1"/>
  <c r="I39" i="1"/>
  <c r="I43" i="1" s="1"/>
  <c r="J28" i="1"/>
  <c r="J26" i="1"/>
  <c r="G38" i="1"/>
  <c r="F38" i="1"/>
  <c r="J23" i="1"/>
  <c r="J24" i="1"/>
  <c r="J25" i="1"/>
  <c r="J27" i="1"/>
  <c r="E24" i="1"/>
  <c r="G24" i="1"/>
  <c r="E26" i="1"/>
  <c r="G26" i="1"/>
  <c r="I16" i="1" l="1"/>
  <c r="I21" i="1" s="1"/>
  <c r="I65" i="1"/>
  <c r="J62" i="1" s="1"/>
  <c r="A27" i="1"/>
  <c r="M38" i="12"/>
  <c r="M164" i="12"/>
  <c r="M20" i="12"/>
  <c r="M123" i="12"/>
  <c r="M122" i="12" s="1"/>
  <c r="M102" i="12"/>
  <c r="M101" i="12" s="1"/>
  <c r="G94" i="12"/>
  <c r="M92" i="12"/>
  <c r="M89" i="12" s="1"/>
  <c r="M69" i="12"/>
  <c r="M13" i="12"/>
  <c r="M8" i="12" s="1"/>
  <c r="J42" i="1"/>
  <c r="J39" i="1"/>
  <c r="J43" i="1" s="1"/>
  <c r="J41" i="1"/>
  <c r="J64" i="1" l="1"/>
  <c r="J53" i="1"/>
  <c r="J54" i="1"/>
  <c r="J60" i="1"/>
  <c r="J56" i="1"/>
  <c r="J63" i="1"/>
  <c r="J59" i="1"/>
  <c r="J61" i="1"/>
  <c r="J55" i="1"/>
  <c r="J57" i="1"/>
  <c r="J58" i="1"/>
  <c r="G28" i="1"/>
  <c r="G27" i="1" s="1"/>
  <c r="G29" i="1" s="1"/>
  <c r="A28" i="1"/>
  <c r="J6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Chobotová Jitka</author>
  </authors>
  <commentList>
    <comment ref="S6" authorId="0" shapeId="0" xr:uid="{DD9E7ACC-0448-44EC-B251-D31E61D47DE3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50944A93-61E0-4D14-B484-1F7AAFB668D8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<sst xmlns="http://schemas.openxmlformats.org/spreadsheetml/2006/main" count="722" uniqueCount="291">
  <si>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</si>
  <si>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</si>
  <si>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</si>
  <si>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</si>
  <si>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</si>
  <si>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</si>
  <si>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</si>
  <si>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</si>
  <si>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</si>
  <si>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</si>
  <si>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</si>
  <si>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</si>
  <si>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</si>
  <si>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</si>
  <si>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</si>
  <si>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</si>
  <si>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</si>
  <si>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</si>
  <si>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</si>
  <si>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</si>
  <si>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</si>
  <si>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</si>
  <si>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</si>
  <si>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</si>
  <si>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</si>
  <si>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</si>
  <si>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</si>
  <si>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</si>
  <si>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</si>
  <si>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</si>
  <si>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</si>
  <si>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</si>
  <si>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</si>
  <si>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</si>
  <si>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</si>
  <si>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</si>
  <si>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</si>
  <si>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</si>
  <si>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</si>
  <si>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</si>
  <si>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</si>
  <si>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</si>
  <si>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</si>
  <si>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001</t>
  </si>
  <si>
    <t>DMTZ skříní, výměna příček a oprava omítek</t>
  </si>
  <si>
    <t>01</t>
  </si>
  <si>
    <t>Hlavní budova školy</t>
  </si>
  <si>
    <t>Objekt:</t>
  </si>
  <si>
    <t>Rozpočet:</t>
  </si>
  <si>
    <t>002</t>
  </si>
  <si>
    <t>SPŠP – COP Zlín – Stavební práce v budově školy</t>
  </si>
  <si>
    <t>Střední průmyslová škola polytechnická – Centrum odborné přípravy Zlín</t>
  </si>
  <si>
    <t>Nad Ovčírnou IV 2528</t>
  </si>
  <si>
    <t xml:space="preserve">Zlín </t>
  </si>
  <si>
    <t>76001</t>
  </si>
  <si>
    <t>14450500</t>
  </si>
  <si>
    <t>CZ14450500</t>
  </si>
  <si>
    <t>Stavba</t>
  </si>
  <si>
    <t>Stavební objekt</t>
  </si>
  <si>
    <t>Celkem za stavbu</t>
  </si>
  <si>
    <t>CZK</t>
  </si>
  <si>
    <t>#POPS</t>
  </si>
  <si>
    <t>Popis stavby: 002 - SPŠP – COP Zlín – Stavební práce v budově školy</t>
  </si>
  <si>
    <t>#POPO</t>
  </si>
  <si>
    <t>Popis objektu: 01 - Hlavní budova školy</t>
  </si>
  <si>
    <t>#POPR</t>
  </si>
  <si>
    <t>Popis rozpočtu: 001 - DMTZ skříní, výměna příček a oprava omítek</t>
  </si>
  <si>
    <t>Rekapitulace dílů</t>
  </si>
  <si>
    <t>Typ dílu</t>
  </si>
  <si>
    <t>342</t>
  </si>
  <si>
    <t>Stěny a příčky montované lehké</t>
  </si>
  <si>
    <t>41</t>
  </si>
  <si>
    <t>Demontáž stávajícího zařízení</t>
  </si>
  <si>
    <t>61</t>
  </si>
  <si>
    <t>Úpravy povrchů vnitřní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</si>
  <si>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</si>
  <si>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</si>
  <si>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</si>
  <si>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</si>
  <si>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</si>
  <si>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</si>
  <si>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</si>
  <si>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</si>
  <si>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783</t>
  </si>
  <si>
    <t>Nátěry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</si>
  <si>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</si>
  <si>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</si>
  <si>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</si>
  <si>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</si>
  <si>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</si>
  <si>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</si>
  <si>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</si>
  <si>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</si>
  <si>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</si>
  <si>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</si>
  <si>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</si>
  <si>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</si>
  <si>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</si>
  <si>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</si>
  <si>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</si>
  <si>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</si>
  <si>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</si>
  <si>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</si>
  <si>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</si>
  <si>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</si>
  <si>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</si>
  <si>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</si>
  <si>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</si>
  <si>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</si>
  <si>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</si>
  <si>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</si>
  <si>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</si>
  <si>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</si>
  <si>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</si>
  <si>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</si>
  <si>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</si>
  <si>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</si>
  <si>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</si>
  <si>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</si>
  <si>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</si>
  <si>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</si>
  <si>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</si>
  <si>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</si>
  <si>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Vnitř.hl.pl.dveře 800/1970mm do oc.zárubně, kování+zámek, D+M  viz popis na výkrese</t>
  </si>
  <si>
    <t>ks</t>
  </si>
  <si>
    <t>Vlastní</t>
  </si>
  <si>
    <t>Indiv</t>
  </si>
  <si>
    <t>Běžná</t>
  </si>
  <si>
    <t>POL3_0</t>
  </si>
  <si>
    <t>SPU</t>
  </si>
  <si>
    <t>Vnitř.hl.pl.dveře 800/1970mm do oc.zárubně,bezpečnostní kování+zámek, D+M  viz popis na výkrese</t>
  </si>
  <si>
    <t>342012322R00</t>
  </si>
  <si>
    <t>Příčky z desek sádrokartonových jednoduché opláštění, jednoduchá konstrukce CW 100 tloušťka příčky 125 mm, desky protipožární, tloušťky 12,5 mm, tloušťka izolace 50 mm, požární odolnost EI 30</t>
  </si>
  <si>
    <t>m2</t>
  </si>
  <si>
    <t>801-1</t>
  </si>
  <si>
    <t>RTS 24/ I</t>
  </si>
  <si>
    <t>POL1_1</t>
  </si>
  <si>
    <t>zřízení nosné konstrukce příčky, vložení tepelné izolace tl. do 5 cm, montáž desek, tmelení spár Q2 a úprava rohů. Včetně dodávek materiálu.</t>
  </si>
  <si>
    <t>SPI</t>
  </si>
  <si>
    <t>Odkaz na mn. položky pořadí 6 : 134,59200</t>
  </si>
  <si>
    <t>VV</t>
  </si>
  <si>
    <t>642942213R00</t>
  </si>
  <si>
    <t>Osazení zárubní dveřních ocelových do sádrokartonové příčky  tloušťky 125 mm  šířky 700 mm, bez dodávky zárubně</t>
  </si>
  <si>
    <t>kus</t>
  </si>
  <si>
    <t>Včetně kotvení rámů do zdiva a platí pro jakýkoliv způsob provádění (např. bodovým přivařením k obnažené výztuži, uklínováním, zalitím pracen apod.).</t>
  </si>
  <si>
    <t>POP</t>
  </si>
  <si>
    <t>003</t>
  </si>
  <si>
    <t>DMTZ 5-dveřní skříně</t>
  </si>
  <si>
    <t>Soubor</t>
  </si>
  <si>
    <t>Práce</t>
  </si>
  <si>
    <t>17 ks x 4 NP : 17*4</t>
  </si>
  <si>
    <t>004</t>
  </si>
  <si>
    <t>Demontáž dřevěných stěn plných - 3. NP</t>
  </si>
  <si>
    <t>vč. DMTZ zásuvek a vypínačů, se zachováním rozvodů elektroinstalace</t>
  </si>
  <si>
    <t>dřevolaminátové příčky tl. 60 mm : (2,895*2+2,995*6+0,06*4+5,565*4)*3,2</t>
  </si>
  <si>
    <t>otvory - dveře : -13,44</t>
  </si>
  <si>
    <t>005</t>
  </si>
  <si>
    <t>Ochrana předmětů a vnitřních konstrukcí před poškozením, včetně následného odstranění a likvidace, včetně dodávky vhodného materiálu</t>
  </si>
  <si>
    <t>soubor</t>
  </si>
  <si>
    <t>968061125R00</t>
  </si>
  <si>
    <t>Vyvěšení nebo zavěšení dřevěných křídel dveří, plochy do 2 m2</t>
  </si>
  <si>
    <t>801-3</t>
  </si>
  <si>
    <t>oken, dveří a vrat, s uložením a opětovným zavěšením po provedení stavebních změn,</t>
  </si>
  <si>
    <t>968062455R00</t>
  </si>
  <si>
    <t>Vybourání dřevěných rámů dveřních zárubní, plochy do 2 m2</t>
  </si>
  <si>
    <t>včetně pomocného lešení o výšce podlahy do 1900 mm a pro zatížení do 1,5 kPa  (150 kg/m2),</t>
  </si>
  <si>
    <t>2,1*0,8*8</t>
  </si>
  <si>
    <t>553926040R</t>
  </si>
  <si>
    <t>lišta rohová, omítková; materiál ocel; l = 2 750 mm</t>
  </si>
  <si>
    <t>SPCM</t>
  </si>
  <si>
    <t>POL3_</t>
  </si>
  <si>
    <t>Odkaz na mn. položky pořadí 17 : 510,00000</t>
  </si>
  <si>
    <t>602011102R00</t>
  </si>
  <si>
    <t xml:space="preserve">Omítka stěn z hotových směsí postřik, báze, cementová,  ,  ,  </t>
  </si>
  <si>
    <t>po jednotlivých vrstvách</t>
  </si>
  <si>
    <t>oprava omítek 5. NP : 16,0*3,0</t>
  </si>
  <si>
    <t>z 50 % : 15</t>
  </si>
  <si>
    <t>602011112R00</t>
  </si>
  <si>
    <t xml:space="preserve">Omítka stěn z hotových směsí vrstva jádrová, vápenocementová,  , tloušťka vrstvy 10 mm,  </t>
  </si>
  <si>
    <t>Odkaz na mn. položky pořadí 11 : 63,00000</t>
  </si>
  <si>
    <t>602011141R00</t>
  </si>
  <si>
    <t xml:space="preserve">Omítka stěn z hotových směsí vrstva štuková, vápenná,  , tloušťka vrstvy 2 mm,  </t>
  </si>
  <si>
    <t>612425931R00</t>
  </si>
  <si>
    <t>Omítka vápenná vnitřního ostění omítkou štukovou</t>
  </si>
  <si>
    <t>801-4</t>
  </si>
  <si>
    <t>okenního nebo dveřního, z pomocného pracovního lešení o výšce podlahy do 1900 mm a pro zatížení do 1,5 kPa,</t>
  </si>
  <si>
    <t>niky po skříních : (0,6*2,5*3)*17*4</t>
  </si>
  <si>
    <t>oprava omítek 5. NP : 2,2*0,2*2*3</t>
  </si>
  <si>
    <t>612456212R00</t>
  </si>
  <si>
    <t>Postřik izolací nebo neomítaných stěn MC a potažení s urovnáním tloušťky 8 mm</t>
  </si>
  <si>
    <t>vodotěsných, tepelných izolací nebo vnitřních neomítaných stavebních konstrukcí na stěnách</t>
  </si>
  <si>
    <t>Odkaz na mn. položky pořadí 14 : 308,64000</t>
  </si>
  <si>
    <t>Odkaz na mn. položky pořadí 16 : 425,00000</t>
  </si>
  <si>
    <t>612471411R00</t>
  </si>
  <si>
    <t>Tenkovrstvá úprava stěn aktivovaným štukem malta vápenocementová</t>
  </si>
  <si>
    <t>na rovném povrchu vnitřních stěn, pilířů, svislých panelových konstrukcí, s nejnutnějším obroušením podkladu (pemzou apod.) a oprášením,</t>
  </si>
  <si>
    <t>2,5*2,5*17*4</t>
  </si>
  <si>
    <t>613473115R00</t>
  </si>
  <si>
    <t>Omítky vnitřní pilířů a sloupů ze suchých směsí příplatky za zabudované rohovníky</t>
  </si>
  <si>
    <t>m</t>
  </si>
  <si>
    <t>s plochami rovnými, omítka vápenocementová, strojně nebo ručně nanášená, kompletní souvrství</t>
  </si>
  <si>
    <t>2,5*3*17*4</t>
  </si>
  <si>
    <t>784011222R00</t>
  </si>
  <si>
    <t>Ostatní práce zakrytí podlah,  , bez dodávky materiálu</t>
  </si>
  <si>
    <t>800-784</t>
  </si>
  <si>
    <t>skříně : 3,5*1,35*17*4</t>
  </si>
  <si>
    <t>příčky : (2,895*2+2,995*6+0,06*4)*5,565</t>
  </si>
  <si>
    <t>oprava omítek 5. NP : 18,0*2,0</t>
  </si>
  <si>
    <t>941955001R00</t>
  </si>
  <si>
    <t>Lešení lehké pracovní pomocné pomocné, o výšce lešeňové podlahy do 1,2 m</t>
  </si>
  <si>
    <t>800-3</t>
  </si>
  <si>
    <t>skříně : 3,0*1,2*17*4</t>
  </si>
  <si>
    <t>oprava omítek 5. NP : 3,0*16,0</t>
  </si>
  <si>
    <t>952901114R00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</si>
  <si>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přes 4 m</t>
  </si>
  <si>
    <t>skříně : 3,5*2,0*17*4</t>
  </si>
  <si>
    <t>oprava omítek 5. NP : 20,0*3,0</t>
  </si>
  <si>
    <t>978013161R00</t>
  </si>
  <si>
    <t>Otlučení omítek vápenných nebo vápenocementových vnitřních s vyškrabáním spár, s očištěním zdiva stěn, v rozsahu do 50 %</t>
  </si>
  <si>
    <t>978013191R00</t>
  </si>
  <si>
    <t>Otlučení omítek vápenných nebo vápenocementových vnitřních s vyškrabáním spár, s očištěním zdiva stěn, v rozsahu do 100 %</t>
  </si>
  <si>
    <t>998011004R00</t>
  </si>
  <si>
    <t>Přesun hmot pro budovy s nosnou konstrukcí zděnou výšky přes 24 do 36 m</t>
  </si>
  <si>
    <t>t</t>
  </si>
  <si>
    <t>POL7_</t>
  </si>
  <si>
    <t>přesun hmot pro budovy občanské výstavby (JKSO 801), budovy pro bydlení (JKSO 803) budovy pro výrobu a služby (JKSO 812) s nosnou svislou konstrukcí zděnou z cihel nebo tvárnic nebo kovovou</t>
  </si>
  <si>
    <t xml:space="preserve">Hmotnosti z položek s pořadovými čísly: : </t>
  </si>
  <si>
    <t xml:space="preserve">3,4,7,9,10,11,12,13,14,15,16,17,18,19,20, : </t>
  </si>
  <si>
    <t>Součet: : 40,86822</t>
  </si>
  <si>
    <t>783225100R00</t>
  </si>
  <si>
    <t xml:space="preserve">Nátěry kov.stavebních doplňk.konstrukcí syntetické dvojnásobné + 1x email,  </t>
  </si>
  <si>
    <t>800-783</t>
  </si>
  <si>
    <t>POL1_7</t>
  </si>
  <si>
    <t>včetně pomocného lešení.</t>
  </si>
  <si>
    <t>(2,1+0,8)*2*0,25*8</t>
  </si>
  <si>
    <t>784191101R00</t>
  </si>
  <si>
    <t>Příprava povrchu Penetrace (napouštění) podkladu disperzní, jednonásobná</t>
  </si>
  <si>
    <t>skříně : 3,5*6,5*4*17+1,9*6,0*4*6</t>
  </si>
  <si>
    <t>oprava omítky 5. NP : 3,5*20+3,5*15</t>
  </si>
  <si>
    <t>-13,44</t>
  </si>
  <si>
    <t>784195112R00</t>
  </si>
  <si>
    <t>Malby z malířských směsí hlinkových,  , bělost 77 %, dvojnásobné</t>
  </si>
  <si>
    <t>Odkaz na mn. položky pořadí 25 : 2077,69200</t>
  </si>
  <si>
    <t>006</t>
  </si>
  <si>
    <t>Zpětná montáž elektroinstalace a koncových prvků - vypínače, zásuvky, kabeláž</t>
  </si>
  <si>
    <t>POL1_9</t>
  </si>
  <si>
    <t>nové příčky - 4x dělící + 2x chodba : 6*1</t>
  </si>
  <si>
    <t>905      R00</t>
  </si>
  <si>
    <t>Hzs-revize provoz.souboru a st.obj.</t>
  </si>
  <si>
    <t>h</t>
  </si>
  <si>
    <t>Prav.M</t>
  </si>
  <si>
    <t>POL10_</t>
  </si>
  <si>
    <t>979990107R00</t>
  </si>
  <si>
    <t>Poplatek za uložení, směs betonu, cihel a dřeva,  , skupina 17 09 04 z Katalogu odpadů</t>
  </si>
  <si>
    <t>Přesun suti</t>
  </si>
  <si>
    <t>POL8_</t>
  </si>
  <si>
    <t>kategorie 17 09 04 smíšené stavební a demoliční odpady</t>
  </si>
  <si>
    <t xml:space="preserve">Demontážní hmotnosti z položek s pořadovými čísly: : </t>
  </si>
  <si>
    <t xml:space="preserve">5,6,9,21,22, : </t>
  </si>
  <si>
    <t>Součet: : 16,47205</t>
  </si>
  <si>
    <t>979011111R00</t>
  </si>
  <si>
    <t>Svislá doprava suti a vybouraných hmot za prvé podlaží nad nebo pod základním podlažím</t>
  </si>
  <si>
    <t>979011121R00</t>
  </si>
  <si>
    <t>Svislá doprava suti a vybouraných hmot příplatek za každé další podlaží</t>
  </si>
  <si>
    <t>979083117R00</t>
  </si>
  <si>
    <t>Vodorovné přemístění suti přes 5000 m do 6000 m</t>
  </si>
  <si>
    <t>800-6</t>
  </si>
  <si>
    <t>včetně naložení na dopravní prostředek a složení,</t>
  </si>
  <si>
    <t>979083191R00</t>
  </si>
  <si>
    <t>Vodorovné přemístění suti za každých dalších započatých 1000 m přes 6000 m</t>
  </si>
  <si>
    <t>POL8_9</t>
  </si>
  <si>
    <t>Součet: : 65,88822</t>
  </si>
  <si>
    <t>979087311R00</t>
  </si>
  <si>
    <t>Vodorovné přemístění suti nošením k místu nakládky vodorovné přemístění suti nošením nebo přehozením, na vzdálenost 10 m</t>
  </si>
  <si>
    <t>800-2</t>
  </si>
  <si>
    <t>nebo vybouraných hmot nošením nebo přehazováním k místu nakládky přístupnému normálním dopravním prostředkům do 10 m,</t>
  </si>
  <si>
    <t>S naložením suti nebo vybouraných hmot do dopravního prostředku a na jejich vyložením, popřípadě přeložením na normální dopravní prostředek.</t>
  </si>
  <si>
    <t>979087392R00</t>
  </si>
  <si>
    <t xml:space="preserve">Vodorovné přemístění suti nošením k místu nakládky příplatek za každých dalích i započatých 10 m vzdálenosti vybouraných hmot,  </t>
  </si>
  <si>
    <t>005121 R</t>
  </si>
  <si>
    <t>Zařízení staveniště</t>
  </si>
  <si>
    <t>POL99_</t>
  </si>
  <si>
    <t>Veškeré náklady spojené s vybudováním, provozem a odstraněním zařízení staveniště.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</si>
  <si>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</si>
  <si>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</si>
  <si>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</si>
  <si>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005122010R</t>
  </si>
  <si>
    <t xml:space="preserve">Provoz objednatele </t>
  </si>
  <si>
    <t>Náklady na ztížené provádění stavebních prací v důsledku nepřerušeného provozu na staveništi nebo v případech nepřerušeného provozu v objektech v nichž se stavební práce provádí.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</si>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</sst>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2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 wrapText="1"/>
    </xf>
    <xf numFmtId="4" fontId="5" fillId="0" borderId="32" xfId="0" applyNumberFormat="1" applyFont="1" applyBorder="1" applyAlignment="1">
      <alignment vertical="center" wrapText="1" shrinkToFit="1"/>
    </xf>
    <xf numFmtId="4" fontId="5" fillId="0" borderId="32" xfId="0" applyNumberFormat="1" applyFont="1" applyBorder="1" applyAlignment="1">
      <alignment vertical="center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164" fontId="3" fillId="0" borderId="33" xfId="0" applyNumberFormat="1" applyFont="1" applyBorder="1" applyAlignment="1">
      <alignment vertical="center"/>
    </xf>
    <xf numFmtId="164" fontId="3" fillId="3" borderId="36" xfId="0" applyNumberFormat="1" applyFont="1" applyFill="1" applyBorder="1" applyAlignment="1">
      <alignment vertical="center"/>
    </xf>
    <xf numFmtId="164" fontId="0" fillId="0" borderId="0" xfId="0" applyNumberFormat="1"/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6" xfId="0" applyNumberFormat="1" applyFont="1" applyFill="1" applyBorder="1" applyAlignment="1">
      <alignment horizontal="center" vertical="center"/>
    </xf>
    <xf numFmtId="4" fontId="3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165" fontId="17" fillId="0" borderId="0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shrinkToFit="1"/>
    </xf>
    <xf numFmtId="165" fontId="18" fillId="0" borderId="0" xfId="0" applyNumberFormat="1" applyFont="1" applyBorder="1" applyAlignment="1">
      <alignment horizontal="center" vertical="top" wrapText="1" shrinkToFit="1"/>
    </xf>
    <xf numFmtId="165" fontId="18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5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7" xfId="0" applyNumberFormat="1" applyFont="1" applyFill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5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49" fontId="17" fillId="4" borderId="0" xfId="0" applyNumberFormat="1" applyFont="1" applyFill="1" applyBorder="1" applyAlignment="1" applyProtection="1">
      <alignment vertical="top"/>
      <protection locked="0"/>
    </xf>
    <xf numFmtId="49" fontId="17" fillId="4" borderId="18" xfId="0" applyNumberFormat="1" applyFont="1" applyFill="1" applyBorder="1" applyAlignment="1" applyProtection="1">
      <alignment vertical="top"/>
      <protection locked="0"/>
    </xf>
    <xf numFmtId="0" fontId="20" fillId="0" borderId="0" xfId="0" applyNumberFormat="1" applyFont="1" applyAlignment="1">
      <alignment wrapText="1"/>
    </xf>
    <xf numFmtId="0" fontId="17" fillId="0" borderId="18" xfId="0" applyNumberFormat="1" applyFont="1" applyBorder="1" applyAlignment="1">
      <alignment vertical="top" wrapText="1"/>
    </xf>
    <xf numFmtId="0" fontId="19" fillId="0" borderId="18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vertical="top" wrapText="1"/>
    </xf>
    <xf numFmtId="49" fontId="5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49" fontId="17" fillId="4" borderId="18" xfId="0" applyNumberFormat="1" applyFont="1" applyFill="1" applyBorder="1" applyAlignment="1" applyProtection="1">
      <alignment horizontal="left" vertical="top" wrapText="1"/>
      <protection locked="0"/>
    </xf>
    <xf numFmtId="0" fontId="17" fillId="0" borderId="18" xfId="0" applyNumberFormat="1" applyFont="1" applyBorder="1" applyAlignment="1">
      <alignment horizontal="left" vertical="top" wrapText="1"/>
    </xf>
    <xf numFmtId="165" fontId="18" fillId="0" borderId="0" xfId="0" quotePrefix="1" applyNumberFormat="1" applyFont="1" applyBorder="1" applyAlignment="1">
      <alignment horizontal="left" vertical="top" wrapText="1"/>
    </xf>
    <xf numFmtId="49" fontId="17" fillId="4" borderId="0" xfId="0" applyNumberFormat="1" applyFont="1" applyFill="1" applyBorder="1" applyAlignment="1" applyProtection="1">
      <alignment horizontal="left" vertical="top" wrapText="1"/>
      <protection locked="0"/>
    </xf>
    <xf numFmtId="0" fontId="19" fillId="0" borderId="18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pp05\Aplikace\RTS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ZpSNMyEfusdqaACgjeEdOgCe8pBJZd4M3pIQygoPr0mf3ROvROQ43s1p791/GJBVnbVApRCTHhfhctJ3afZavA==" saltValue="ZDd2cYTB0NE+47OSEhpM5Q==" spinCount="100000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8"/>
  <sheetViews>
    <sheetView showGridLines="0" topLeftCell="B11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1" t="s">
        <v>22</v>
      </c>
      <c r="C2" s="112"/>
      <c r="D2" s="113" t="s">
        <v>49</v>
      </c>
      <c r="E2" s="114" t="s">
        <v>50</v>
      </c>
      <c r="F2" s="115"/>
      <c r="G2" s="115"/>
      <c r="H2" s="115"/>
      <c r="I2" s="115"/>
      <c r="J2" s="116"/>
      <c r="O2" s="1"/>
    </row>
    <row r="3" spans="1:15" ht="27" customHeight="1" x14ac:dyDescent="0.2">
      <c r="A3" s="2"/>
      <c r="B3" s="117" t="s">
        <v>47</v>
      </c>
      <c r="C3" s="112"/>
      <c r="D3" s="118" t="s">
        <v>45</v>
      </c>
      <c r="E3" s="119" t="s">
        <v>46</v>
      </c>
      <c r="F3" s="120"/>
      <c r="G3" s="120"/>
      <c r="H3" s="120"/>
      <c r="I3" s="120"/>
      <c r="J3" s="121"/>
    </row>
    <row r="4" spans="1:15" ht="23.25" customHeight="1" x14ac:dyDescent="0.2">
      <c r="A4" s="108">
        <v>2466</v>
      </c>
      <c r="B4" s="122" t="s">
        <v>48</v>
      </c>
      <c r="C4" s="123"/>
      <c r="D4" s="124" t="s">
        <v>43</v>
      </c>
      <c r="E4" s="125" t="s">
        <v>44</v>
      </c>
      <c r="F4" s="126"/>
      <c r="G4" s="126"/>
      <c r="H4" s="126"/>
      <c r="I4" s="126"/>
      <c r="J4" s="127"/>
    </row>
    <row r="5" spans="1:15" ht="24" customHeight="1" x14ac:dyDescent="0.2">
      <c r="A5" s="2"/>
      <c r="B5" s="31" t="s">
        <v>42</v>
      </c>
      <c r="D5" s="128" t="s">
        <v>51</v>
      </c>
      <c r="E5" s="91"/>
      <c r="F5" s="91"/>
      <c r="G5" s="91"/>
      <c r="H5" s="18" t="s">
        <v>40</v>
      </c>
      <c r="I5" s="130" t="s">
        <v>55</v>
      </c>
      <c r="J5" s="8"/>
    </row>
    <row r="6" spans="1:15" ht="15.75" customHeight="1" x14ac:dyDescent="0.2">
      <c r="A6" s="2"/>
      <c r="B6" s="28"/>
      <c r="C6" s="55"/>
      <c r="D6" s="110" t="s">
        <v>52</v>
      </c>
      <c r="E6" s="92"/>
      <c r="F6" s="92"/>
      <c r="G6" s="92"/>
      <c r="H6" s="18" t="s">
        <v>34</v>
      </c>
      <c r="I6" s="130" t="s">
        <v>56</v>
      </c>
      <c r="J6" s="8"/>
    </row>
    <row r="7" spans="1:15" ht="15.75" customHeight="1" x14ac:dyDescent="0.2">
      <c r="A7" s="2"/>
      <c r="B7" s="29"/>
      <c r="C7" s="56"/>
      <c r="D7" s="109" t="s">
        <v>54</v>
      </c>
      <c r="E7" s="129" t="s">
        <v>53</v>
      </c>
      <c r="F7" s="93"/>
      <c r="G7" s="93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31"/>
      <c r="E11" s="131"/>
      <c r="F11" s="131"/>
      <c r="G11" s="131"/>
      <c r="H11" s="18" t="s">
        <v>40</v>
      </c>
      <c r="I11" s="136"/>
      <c r="J11" s="8"/>
    </row>
    <row r="12" spans="1:15" ht="15.75" customHeight="1" x14ac:dyDescent="0.2">
      <c r="A12" s="2"/>
      <c r="B12" s="28"/>
      <c r="C12" s="55"/>
      <c r="D12" s="132"/>
      <c r="E12" s="132"/>
      <c r="F12" s="132"/>
      <c r="G12" s="132"/>
      <c r="H12" s="18" t="s">
        <v>34</v>
      </c>
      <c r="I12" s="136"/>
      <c r="J12" s="8"/>
    </row>
    <row r="13" spans="1:15" ht="15.75" customHeight="1" x14ac:dyDescent="0.2">
      <c r="A13" s="2"/>
      <c r="B13" s="29"/>
      <c r="C13" s="56"/>
      <c r="D13" s="135"/>
      <c r="E13" s="133"/>
      <c r="F13" s="134"/>
      <c r="G13" s="134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6"/>
      <c r="F15" s="86"/>
      <c r="G15" s="87"/>
      <c r="H15" s="87"/>
      <c r="I15" s="87" t="s">
        <v>29</v>
      </c>
      <c r="J15" s="88"/>
    </row>
    <row r="16" spans="1:15" ht="23.25" customHeight="1" x14ac:dyDescent="0.2">
      <c r="A16" s="201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SUMIF(F53:F64,A16,I53:I64)+SUMIF(F53:F64,"PSU",I53:I64)</f>
        <v>0</v>
      </c>
      <c r="J16" s="85"/>
    </row>
    <row r="17" spans="1:10" ht="23.25" customHeight="1" x14ac:dyDescent="0.2">
      <c r="A17" s="201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SUMIF(F53:F64,A17,I53:I64)</f>
        <v>0</v>
      </c>
      <c r="J17" s="85"/>
    </row>
    <row r="18" spans="1:10" ht="23.25" customHeight="1" x14ac:dyDescent="0.2">
      <c r="A18" s="201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SUMIF(F53:F64,A18,I53:I64)</f>
        <v>0</v>
      </c>
      <c r="J18" s="85"/>
    </row>
    <row r="19" spans="1:10" ht="23.25" customHeight="1" x14ac:dyDescent="0.2">
      <c r="A19" s="201" t="s">
        <v>92</v>
      </c>
      <c r="B19" s="38" t="s">
        <v>27</v>
      </c>
      <c r="C19" s="62"/>
      <c r="D19" s="63"/>
      <c r="E19" s="83"/>
      <c r="F19" s="84"/>
      <c r="G19" s="83"/>
      <c r="H19" s="84"/>
      <c r="I19" s="83">
        <f>SUMIF(F53:F64,A19,I53:I64)</f>
        <v>0</v>
      </c>
      <c r="J19" s="85"/>
    </row>
    <row r="20" spans="1:10" ht="23.25" customHeight="1" x14ac:dyDescent="0.2">
      <c r="A20" s="201" t="s">
        <v>93</v>
      </c>
      <c r="B20" s="38" t="s">
        <v>28</v>
      </c>
      <c r="C20" s="62"/>
      <c r="D20" s="63"/>
      <c r="E20" s="83"/>
      <c r="F20" s="84"/>
      <c r="G20" s="83"/>
      <c r="H20" s="84"/>
      <c r="I20" s="83">
        <f>SUMIF(F53:F64,A20,I53:I64)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89"/>
      <c r="F21" s="90"/>
      <c r="G21" s="89"/>
      <c r="H21" s="90"/>
      <c r="I21" s="89">
        <f>SUM(I16:J20)</f>
        <v>0</v>
      </c>
      <c r="J21" s="99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2"/>
      <c r="D23" s="63"/>
      <c r="E23" s="67">
        <v>12</v>
      </c>
      <c r="F23" s="39" t="s">
        <v>0</v>
      </c>
      <c r="G23" s="97">
        <f>ZakladDPHSniVypocet</f>
        <v>0</v>
      </c>
      <c r="H23" s="98"/>
      <c r="I23" s="98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2"/>
      <c r="D24" s="63"/>
      <c r="E24" s="67">
        <f>SazbaDPH1</f>
        <v>12</v>
      </c>
      <c r="F24" s="39" t="s">
        <v>0</v>
      </c>
      <c r="G24" s="95">
        <f>I23*E23/100</f>
        <v>0</v>
      </c>
      <c r="H24" s="96"/>
      <c r="I24" s="96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2"/>
      <c r="D25" s="63"/>
      <c r="E25" s="67">
        <v>21</v>
      </c>
      <c r="F25" s="39" t="s">
        <v>0</v>
      </c>
      <c r="G25" s="97">
        <f>ZakladDPHZaklVypocet</f>
        <v>0</v>
      </c>
      <c r="H25" s="98"/>
      <c r="I25" s="98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I25*E25/100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82">
        <f>CenaCelkemBezDPH-(ZakladDPHSni+ZakladDPHZakl)</f>
        <v>0</v>
      </c>
      <c r="H27" s="82"/>
      <c r="I27" s="82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70" t="s">
        <v>23</v>
      </c>
      <c r="C28" s="171"/>
      <c r="D28" s="171"/>
      <c r="E28" s="172"/>
      <c r="F28" s="173"/>
      <c r="G28" s="174">
        <f>A27</f>
        <v>0</v>
      </c>
      <c r="H28" s="174"/>
      <c r="I28" s="174"/>
      <c r="J28" s="175" t="str">
        <f t="shared" si="0"/>
        <v>CZK</v>
      </c>
    </row>
    <row r="29" spans="1:10" ht="27.75" hidden="1" customHeight="1" thickBot="1" x14ac:dyDescent="0.25">
      <c r="A29" s="2"/>
      <c r="B29" s="170" t="s">
        <v>35</v>
      </c>
      <c r="C29" s="176"/>
      <c r="D29" s="176"/>
      <c r="E29" s="176"/>
      <c r="F29" s="177"/>
      <c r="G29" s="178">
        <f>ZakladDPHSni+DPHSni+ZakladDPHZakl+DPHZakl+Zaokrouhleni</f>
        <v>0</v>
      </c>
      <c r="H29" s="178"/>
      <c r="I29" s="178"/>
      <c r="J29" s="179" t="s">
        <v>60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0"/>
      <c r="E34" s="101"/>
      <c r="G34" s="102"/>
      <c r="H34" s="103"/>
      <c r="I34" s="103"/>
      <c r="J34" s="25"/>
    </row>
    <row r="35" spans="1:10" ht="12.75" customHeight="1" x14ac:dyDescent="0.2">
      <c r="A35" s="2"/>
      <c r="B35" s="2"/>
      <c r="D35" s="94" t="s">
        <v>2</v>
      </c>
      <c r="E35" s="94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139" t="s">
        <v>16</v>
      </c>
      <c r="C37" s="140"/>
      <c r="D37" s="140"/>
      <c r="E37" s="140"/>
      <c r="F37" s="141"/>
      <c r="G37" s="141"/>
      <c r="H37" s="141"/>
      <c r="I37" s="141"/>
      <c r="J37" s="142"/>
    </row>
    <row r="38" spans="1:10" ht="25.5" hidden="1" customHeight="1" x14ac:dyDescent="0.2">
      <c r="A38" s="138" t="s">
        <v>37</v>
      </c>
      <c r="B38" s="143" t="s">
        <v>17</v>
      </c>
      <c r="C38" s="144" t="s">
        <v>5</v>
      </c>
      <c r="D38" s="144"/>
      <c r="E38" s="144"/>
      <c r="F38" s="145" t="str">
        <f>B23</f>
        <v>Základ pro sníženou DPH</v>
      </c>
      <c r="G38" s="145" t="str">
        <f>B25</f>
        <v>Základ pro základní DPH</v>
      </c>
      <c r="H38" s="146" t="s">
        <v>18</v>
      </c>
      <c r="I38" s="147" t="s">
        <v>1</v>
      </c>
      <c r="J38" s="148" t="s">
        <v>0</v>
      </c>
    </row>
    <row r="39" spans="1:10" ht="25.5" hidden="1" customHeight="1" x14ac:dyDescent="0.2">
      <c r="A39" s="138">
        <v>1</v>
      </c>
      <c r="B39" s="149" t="s">
        <v>57</v>
      </c>
      <c r="C39" s="150"/>
      <c r="D39" s="150"/>
      <c r="E39" s="150"/>
      <c r="F39" s="151">
        <f>'01 001 Pol'!AE175</f>
        <v>0</v>
      </c>
      <c r="G39" s="152">
        <f>'01 001 Pol'!AF175</f>
        <v>0</v>
      </c>
      <c r="H39" s="153"/>
      <c r="I39" s="154">
        <f>F39+G39+H39</f>
        <v>0</v>
      </c>
      <c r="J39" s="155" t="str">
        <f>IF(_xlfn.SINGLE(CenaCelkemVypocet)=0,"",I39/_xlfn.SINGLE(CenaCelkemVypocet)*100)</f>
        <v/>
      </c>
    </row>
    <row r="40" spans="1:10" ht="25.5" hidden="1" customHeight="1" x14ac:dyDescent="0.2">
      <c r="A40" s="138">
        <v>2</v>
      </c>
      <c r="B40" s="156"/>
      <c r="C40" s="157" t="s">
        <v>58</v>
      </c>
      <c r="D40" s="157"/>
      <c r="E40" s="157"/>
      <c r="F40" s="158"/>
      <c r="G40" s="159"/>
      <c r="H40" s="159"/>
      <c r="I40" s="160"/>
      <c r="J40" s="161"/>
    </row>
    <row r="41" spans="1:10" ht="25.5" hidden="1" customHeight="1" x14ac:dyDescent="0.2">
      <c r="A41" s="138">
        <v>2</v>
      </c>
      <c r="B41" s="156" t="s">
        <v>45</v>
      </c>
      <c r="C41" s="157" t="s">
        <v>46</v>
      </c>
      <c r="D41" s="157"/>
      <c r="E41" s="157"/>
      <c r="F41" s="158">
        <f>'01 001 Pol'!AE175</f>
        <v>0</v>
      </c>
      <c r="G41" s="159">
        <f>'01 001 Pol'!AF175</f>
        <v>0</v>
      </c>
      <c r="H41" s="159"/>
      <c r="I41" s="160">
        <f>F41+G41+H41</f>
        <v>0</v>
      </c>
      <c r="J41" s="161" t="str">
        <f>IF(_xlfn.SINGLE(CenaCelkemVypocet)=0,"",I41/_xlfn.SINGLE(CenaCelkemVypocet)*100)</f>
        <v/>
      </c>
    </row>
    <row r="42" spans="1:10" ht="25.5" hidden="1" customHeight="1" x14ac:dyDescent="0.2">
      <c r="A42" s="138">
        <v>3</v>
      </c>
      <c r="B42" s="162" t="s">
        <v>43</v>
      </c>
      <c r="C42" s="150" t="s">
        <v>44</v>
      </c>
      <c r="D42" s="150"/>
      <c r="E42" s="150"/>
      <c r="F42" s="163">
        <f>'01 001 Pol'!AE175</f>
        <v>0</v>
      </c>
      <c r="G42" s="153">
        <f>'01 001 Pol'!AF175</f>
        <v>0</v>
      </c>
      <c r="H42" s="153"/>
      <c r="I42" s="154">
        <f>F42+G42+H42</f>
        <v>0</v>
      </c>
      <c r="J42" s="155" t="str">
        <f>IF(_xlfn.SINGLE(CenaCelkemVypocet)=0,"",I42/_xlfn.SINGLE(CenaCelkemVypocet)*100)</f>
        <v/>
      </c>
    </row>
    <row r="43" spans="1:10" ht="25.5" hidden="1" customHeight="1" x14ac:dyDescent="0.2">
      <c r="A43" s="138"/>
      <c r="B43" s="164" t="s">
        <v>59</v>
      </c>
      <c r="C43" s="165"/>
      <c r="D43" s="165"/>
      <c r="E43" s="165"/>
      <c r="F43" s="166">
        <f>SUMIF(A39:A42,"=1",F39:F42)</f>
        <v>0</v>
      </c>
      <c r="G43" s="167">
        <f>SUMIF(A39:A42,"=1",G39:G42)</f>
        <v>0</v>
      </c>
      <c r="H43" s="167">
        <f>SUMIF(A39:A42,"=1",H39:H42)</f>
        <v>0</v>
      </c>
      <c r="I43" s="168">
        <f>SUMIF(A39:A42,"=1",I39:I42)</f>
        <v>0</v>
      </c>
      <c r="J43" s="169">
        <f>SUMIF(A39:A42,"=1",J39:J42)</f>
        <v>0</v>
      </c>
    </row>
    <row r="45" spans="1:10" x14ac:dyDescent="0.2">
      <c r="A45" t="s">
        <v>61</v>
      </c>
      <c r="B45" t="s">
        <v>62</v>
      </c>
    </row>
    <row r="46" spans="1:10" x14ac:dyDescent="0.2">
      <c r="A46" t="s">
        <v>63</v>
      </c>
      <c r="B46" t="s">
        <v>64</v>
      </c>
    </row>
    <row r="47" spans="1:10" x14ac:dyDescent="0.2">
      <c r="A47" t="s">
        <v>65</v>
      </c>
      <c r="B47" t="s">
        <v>66</v>
      </c>
    </row>
    <row r="50" spans="1:10" ht="15.75" x14ac:dyDescent="0.25">
      <c r="B50" s="180" t="s">
        <v>67</v>
      </c>
    </row>
    <row r="52" spans="1:10" ht="25.5" customHeight="1" x14ac:dyDescent="0.2">
      <c r="A52" s="182"/>
      <c r="B52" s="185" t="s">
        <v>17</v>
      </c>
      <c r="C52" s="185" t="s">
        <v>5</v>
      </c>
      <c r="D52" s="186"/>
      <c r="E52" s="186"/>
      <c r="F52" s="187" t="s">
        <v>68</v>
      </c>
      <c r="G52" s="187"/>
      <c r="H52" s="187"/>
      <c r="I52" s="187" t="s">
        <v>29</v>
      </c>
      <c r="J52" s="187" t="s">
        <v>0</v>
      </c>
    </row>
    <row r="53" spans="1:10" ht="36.75" customHeight="1" x14ac:dyDescent="0.2">
      <c r="A53" s="183"/>
      <c r="B53" s="188" t="s">
        <v>69</v>
      </c>
      <c r="C53" s="189" t="s">
        <v>70</v>
      </c>
      <c r="D53" s="190"/>
      <c r="E53" s="190"/>
      <c r="F53" s="197" t="s">
        <v>24</v>
      </c>
      <c r="G53" s="198"/>
      <c r="H53" s="198"/>
      <c r="I53" s="198">
        <f>'01 001 Pol'!G8</f>
        <v>0</v>
      </c>
      <c r="J53" s="194" t="str">
        <f>IF(I65=0,"",I53/I65*100)</f>
        <v/>
      </c>
    </row>
    <row r="54" spans="1:10" ht="36.75" customHeight="1" x14ac:dyDescent="0.2">
      <c r="A54" s="183"/>
      <c r="B54" s="188" t="s">
        <v>71</v>
      </c>
      <c r="C54" s="189" t="s">
        <v>72</v>
      </c>
      <c r="D54" s="190"/>
      <c r="E54" s="190"/>
      <c r="F54" s="197" t="s">
        <v>24</v>
      </c>
      <c r="G54" s="198"/>
      <c r="H54" s="198"/>
      <c r="I54" s="198">
        <f>'01 001 Pol'!G20</f>
        <v>0</v>
      </c>
      <c r="J54" s="194" t="str">
        <f>IF(I65=0,"",I54/I65*100)</f>
        <v/>
      </c>
    </row>
    <row r="55" spans="1:10" ht="36.75" customHeight="1" x14ac:dyDescent="0.2">
      <c r="A55" s="183"/>
      <c r="B55" s="188" t="s">
        <v>73</v>
      </c>
      <c r="C55" s="189" t="s">
        <v>74</v>
      </c>
      <c r="D55" s="190"/>
      <c r="E55" s="190"/>
      <c r="F55" s="197" t="s">
        <v>24</v>
      </c>
      <c r="G55" s="198"/>
      <c r="H55" s="198"/>
      <c r="I55" s="198">
        <f>'01 001 Pol'!G38</f>
        <v>0</v>
      </c>
      <c r="J55" s="194" t="str">
        <f>IF(I65=0,"",I55/I65*100)</f>
        <v/>
      </c>
    </row>
    <row r="56" spans="1:10" ht="36.75" customHeight="1" x14ac:dyDescent="0.2">
      <c r="A56" s="183"/>
      <c r="B56" s="188" t="s">
        <v>75</v>
      </c>
      <c r="C56" s="189" t="s">
        <v>76</v>
      </c>
      <c r="D56" s="190"/>
      <c r="E56" s="190"/>
      <c r="F56" s="197" t="s">
        <v>24</v>
      </c>
      <c r="G56" s="198"/>
      <c r="H56" s="198"/>
      <c r="I56" s="198">
        <f>'01 001 Pol'!G78</f>
        <v>0</v>
      </c>
      <c r="J56" s="194" t="str">
        <f>IF(I65=0,"",I56/I65*100)</f>
        <v/>
      </c>
    </row>
    <row r="57" spans="1:10" ht="36.75" customHeight="1" x14ac:dyDescent="0.2">
      <c r="A57" s="183"/>
      <c r="B57" s="188" t="s">
        <v>77</v>
      </c>
      <c r="C57" s="189" t="s">
        <v>78</v>
      </c>
      <c r="D57" s="190"/>
      <c r="E57" s="190"/>
      <c r="F57" s="197" t="s">
        <v>24</v>
      </c>
      <c r="G57" s="198"/>
      <c r="H57" s="198"/>
      <c r="I57" s="198">
        <f>'01 001 Pol'!G83</f>
        <v>0</v>
      </c>
      <c r="J57" s="194" t="str">
        <f>IF(I65=0,"",I57/I65*100)</f>
        <v/>
      </c>
    </row>
    <row r="58" spans="1:10" ht="36.75" customHeight="1" x14ac:dyDescent="0.2">
      <c r="A58" s="183"/>
      <c r="B58" s="188" t="s">
        <v>79</v>
      </c>
      <c r="C58" s="189" t="s">
        <v>80</v>
      </c>
      <c r="D58" s="190"/>
      <c r="E58" s="190"/>
      <c r="F58" s="197" t="s">
        <v>24</v>
      </c>
      <c r="G58" s="198"/>
      <c r="H58" s="198"/>
      <c r="I58" s="198">
        <f>'01 001 Pol'!G89</f>
        <v>0</v>
      </c>
      <c r="J58" s="194" t="str">
        <f>IF(I65=0,"",I58/I65*100)</f>
        <v/>
      </c>
    </row>
    <row r="59" spans="1:10" ht="36.75" customHeight="1" x14ac:dyDescent="0.2">
      <c r="A59" s="183"/>
      <c r="B59" s="188" t="s">
        <v>81</v>
      </c>
      <c r="C59" s="189" t="s">
        <v>82</v>
      </c>
      <c r="D59" s="190"/>
      <c r="E59" s="190"/>
      <c r="F59" s="197" t="s">
        <v>24</v>
      </c>
      <c r="G59" s="198"/>
      <c r="H59" s="198"/>
      <c r="I59" s="198">
        <f>'01 001 Pol'!G94</f>
        <v>0</v>
      </c>
      <c r="J59" s="194" t="str">
        <f>IF(I65=0,"",I59/I65*100)</f>
        <v/>
      </c>
    </row>
    <row r="60" spans="1:10" ht="36.75" customHeight="1" x14ac:dyDescent="0.2">
      <c r="A60" s="183"/>
      <c r="B60" s="188" t="s">
        <v>83</v>
      </c>
      <c r="C60" s="189" t="s">
        <v>84</v>
      </c>
      <c r="D60" s="190"/>
      <c r="E60" s="190"/>
      <c r="F60" s="197" t="s">
        <v>25</v>
      </c>
      <c r="G60" s="198"/>
      <c r="H60" s="198"/>
      <c r="I60" s="198">
        <f>'01 001 Pol'!G101</f>
        <v>0</v>
      </c>
      <c r="J60" s="194" t="str">
        <f>IF(I65=0,"",I60/I65*100)</f>
        <v/>
      </c>
    </row>
    <row r="61" spans="1:10" ht="36.75" customHeight="1" x14ac:dyDescent="0.2">
      <c r="A61" s="183"/>
      <c r="B61" s="188" t="s">
        <v>85</v>
      </c>
      <c r="C61" s="189" t="s">
        <v>86</v>
      </c>
      <c r="D61" s="190"/>
      <c r="E61" s="190"/>
      <c r="F61" s="197" t="s">
        <v>25</v>
      </c>
      <c r="G61" s="198"/>
      <c r="H61" s="198"/>
      <c r="I61" s="198">
        <f>'01 001 Pol'!G106</f>
        <v>0</v>
      </c>
      <c r="J61" s="194" t="str">
        <f>IF(I65=0,"",I61/I65*100)</f>
        <v/>
      </c>
    </row>
    <row r="62" spans="1:10" ht="36.75" customHeight="1" x14ac:dyDescent="0.2">
      <c r="A62" s="183"/>
      <c r="B62" s="188" t="s">
        <v>87</v>
      </c>
      <c r="C62" s="189" t="s">
        <v>88</v>
      </c>
      <c r="D62" s="190"/>
      <c r="E62" s="190"/>
      <c r="F62" s="197" t="s">
        <v>26</v>
      </c>
      <c r="G62" s="198"/>
      <c r="H62" s="198"/>
      <c r="I62" s="198">
        <f>'01 001 Pol'!G116</f>
        <v>0</v>
      </c>
      <c r="J62" s="194" t="str">
        <f>IF(I65=0,"",I62/I65*100)</f>
        <v/>
      </c>
    </row>
    <row r="63" spans="1:10" ht="36.75" customHeight="1" x14ac:dyDescent="0.2">
      <c r="A63" s="183"/>
      <c r="B63" s="188" t="s">
        <v>89</v>
      </c>
      <c r="C63" s="189" t="s">
        <v>90</v>
      </c>
      <c r="D63" s="190"/>
      <c r="E63" s="190"/>
      <c r="F63" s="197" t="s">
        <v>91</v>
      </c>
      <c r="G63" s="198"/>
      <c r="H63" s="198"/>
      <c r="I63" s="198">
        <f>'01 001 Pol'!G122</f>
        <v>0</v>
      </c>
      <c r="J63" s="194" t="str">
        <f>IF(I65=0,"",I63/I65*100)</f>
        <v/>
      </c>
    </row>
    <row r="64" spans="1:10" ht="36.75" customHeight="1" x14ac:dyDescent="0.2">
      <c r="A64" s="183"/>
      <c r="B64" s="188" t="s">
        <v>92</v>
      </c>
      <c r="C64" s="189" t="s">
        <v>27</v>
      </c>
      <c r="D64" s="190"/>
      <c r="E64" s="190"/>
      <c r="F64" s="197" t="s">
        <v>92</v>
      </c>
      <c r="G64" s="198"/>
      <c r="H64" s="198"/>
      <c r="I64" s="198">
        <f>'01 001 Pol'!G164</f>
        <v>0</v>
      </c>
      <c r="J64" s="194" t="str">
        <f>IF(I65=0,"",I64/I65*100)</f>
        <v/>
      </c>
    </row>
    <row r="65" spans="1:10" ht="25.5" customHeight="1" x14ac:dyDescent="0.2">
      <c r="A65" s="184"/>
      <c r="B65" s="191" t="s">
        <v>1</v>
      </c>
      <c r="C65" s="192"/>
      <c r="D65" s="193"/>
      <c r="E65" s="193"/>
      <c r="F65" s="199"/>
      <c r="G65" s="200"/>
      <c r="H65" s="200"/>
      <c r="I65" s="200">
        <f>SUM(I53:I64)</f>
        <v>0</v>
      </c>
      <c r="J65" s="195">
        <f>SUM(J53:J64)</f>
        <v>0</v>
      </c>
    </row>
    <row r="66" spans="1:10" x14ac:dyDescent="0.2">
      <c r="F66" s="137"/>
      <c r="G66" s="137"/>
      <c r="H66" s="137"/>
      <c r="I66" s="137"/>
      <c r="J66" s="196"/>
    </row>
    <row r="67" spans="1:10" x14ac:dyDescent="0.2">
      <c r="F67" s="137"/>
      <c r="G67" s="137"/>
      <c r="H67" s="137"/>
      <c r="I67" s="137"/>
      <c r="J67" s="196"/>
    </row>
    <row r="68" spans="1:10" x14ac:dyDescent="0.2">
      <c r="F68" s="137"/>
      <c r="G68" s="137"/>
      <c r="H68" s="137"/>
      <c r="I68" s="137"/>
      <c r="J68" s="196"/>
    </row>
  </sheetData>
  <sheetProtection algorithmName="SHA-512" hashValue="W4hgJ5ZKRO34M3O5dPof0FE9fsfEgZfP7a+Pv4ezrqkI5xDvQKjey0z/64cPFPxN0i0yctFhzubJp841ClaLBQ==" saltValue="M3itYzb/P9lOY2C9MEF7iA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8">
    <mergeCell ref="C63:E63"/>
    <mergeCell ref="C64:E64"/>
    <mergeCell ref="C58:E58"/>
    <mergeCell ref="C59:E59"/>
    <mergeCell ref="C60:E60"/>
    <mergeCell ref="C61:E61"/>
    <mergeCell ref="C62:E62"/>
    <mergeCell ref="C53:E53"/>
    <mergeCell ref="C54:E54"/>
    <mergeCell ref="C55:E55"/>
    <mergeCell ref="C56:E56"/>
    <mergeCell ref="C57:E57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4" t="s">
        <v>6</v>
      </c>
      <c r="B1" s="104"/>
      <c r="C1" s="105"/>
      <c r="D1" s="104"/>
      <c r="E1" s="104"/>
      <c r="F1" s="104"/>
      <c r="G1" s="104"/>
    </row>
    <row r="2" spans="1:7" ht="24.95" customHeight="1" x14ac:dyDescent="0.2">
      <c r="A2" s="50" t="s">
        <v>7</v>
      </c>
      <c r="B2" s="49"/>
      <c r="C2" s="106"/>
      <c r="D2" s="106"/>
      <c r="E2" s="106"/>
      <c r="F2" s="106"/>
      <c r="G2" s="107"/>
    </row>
    <row r="3" spans="1:7" ht="24.95" customHeight="1" x14ac:dyDescent="0.2">
      <c r="A3" s="50" t="s">
        <v>8</v>
      </c>
      <c r="B3" s="49"/>
      <c r="C3" s="106"/>
      <c r="D3" s="106"/>
      <c r="E3" s="106"/>
      <c r="F3" s="106"/>
      <c r="G3" s="107"/>
    </row>
    <row r="4" spans="1:7" ht="24.95" customHeight="1" x14ac:dyDescent="0.2">
      <c r="A4" s="50" t="s">
        <v>9</v>
      </c>
      <c r="B4" s="49"/>
      <c r="C4" s="106"/>
      <c r="D4" s="106"/>
      <c r="E4" s="106"/>
      <c r="F4" s="106"/>
      <c r="G4" s="107"/>
    </row>
    <row r="5" spans="1:7" x14ac:dyDescent="0.2">
      <c r="B5" s="4"/>
      <c r="C5" s="5"/>
      <c r="D5" s="6"/>
    </row>
  </sheetData>
  <sheetProtection algorithmName="SHA-512" hashValue="f05hbs+Sp21FNr/5xzxT5f9KFym+2r8BUaTp4JGQO1cN4TVaaR2usUSIhbFY4JrblzLvi2ATCmzu9cbYwdKmbw==" saltValue="GWWzGbUN+7BhPb+DxorFAg==" spinCount="100000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CD37C-BC29-4D14-A08B-1E63C93C6A89}">
  <sheetPr>
    <outlinePr summaryBelow="0"/>
  </sheetPr>
  <dimension ref="A1:BH5000"/>
  <sheetViews>
    <sheetView tabSelected="1" workbookViewId="0">
      <pane ySplit="7" topLeftCell="A110" activePane="bottomLeft" state="frozen"/>
      <selection pane="bottomLeft" activeCell="C172" sqref="C172:G172"/>
    </sheetView>
  </sheetViews>
  <sheetFormatPr defaultRowHeight="12.75" outlineLevelRow="3" x14ac:dyDescent="0.2"/>
  <cols>
    <col min="1" max="1" width="3.42578125" customWidth="1"/>
    <col min="2" max="2" width="12.5703125" style="181" customWidth="1"/>
    <col min="3" max="3" width="63.28515625" style="18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02" t="s">
        <v>94</v>
      </c>
      <c r="B1" s="202"/>
      <c r="C1" s="202"/>
      <c r="D1" s="202"/>
      <c r="E1" s="202"/>
      <c r="F1" s="202"/>
      <c r="G1" s="202"/>
      <c r="AG1" t="s">
        <v>95</v>
      </c>
    </row>
    <row r="2" spans="1:60" ht="24.95" customHeight="1" x14ac:dyDescent="0.2">
      <c r="A2" s="203" t="s">
        <v>7</v>
      </c>
      <c r="B2" s="49" t="s">
        <v>49</v>
      </c>
      <c r="C2" s="206" t="s">
        <v>50</v>
      </c>
      <c r="D2" s="204"/>
      <c r="E2" s="204"/>
      <c r="F2" s="204"/>
      <c r="G2" s="205"/>
      <c r="AG2" t="s">
        <v>96</v>
      </c>
    </row>
    <row r="3" spans="1:60" ht="24.95" customHeight="1" x14ac:dyDescent="0.2">
      <c r="A3" s="203" t="s">
        <v>8</v>
      </c>
      <c r="B3" s="49" t="s">
        <v>45</v>
      </c>
      <c r="C3" s="206" t="s">
        <v>46</v>
      </c>
      <c r="D3" s="204"/>
      <c r="E3" s="204"/>
      <c r="F3" s="204"/>
      <c r="G3" s="205"/>
      <c r="AC3" s="181" t="s">
        <v>96</v>
      </c>
      <c r="AG3" t="s">
        <v>97</v>
      </c>
    </row>
    <row r="4" spans="1:60" ht="24.95" customHeight="1" x14ac:dyDescent="0.2">
      <c r="A4" s="207" t="s">
        <v>9</v>
      </c>
      <c r="B4" s="208" t="s">
        <v>43</v>
      </c>
      <c r="C4" s="209" t="s">
        <v>44</v>
      </c>
      <c r="D4" s="210"/>
      <c r="E4" s="210"/>
      <c r="F4" s="210"/>
      <c r="G4" s="211"/>
      <c r="AG4" t="s">
        <v>98</v>
      </c>
    </row>
    <row r="5" spans="1:60" x14ac:dyDescent="0.2">
      <c r="D5" s="10"/>
    </row>
    <row r="6" spans="1:60" ht="38.25" x14ac:dyDescent="0.2">
      <c r="A6" s="213" t="s">
        <v>99</v>
      </c>
      <c r="B6" s="215" t="s">
        <v>100</v>
      </c>
      <c r="C6" s="215" t="s">
        <v>101</v>
      </c>
      <c r="D6" s="214" t="s">
        <v>102</v>
      </c>
      <c r="E6" s="213" t="s">
        <v>103</v>
      </c>
      <c r="F6" s="212" t="s">
        <v>104</v>
      </c>
      <c r="G6" s="213" t="s">
        <v>29</v>
      </c>
      <c r="H6" s="216" t="s">
        <v>30</v>
      </c>
      <c r="I6" s="216" t="s">
        <v>105</v>
      </c>
      <c r="J6" s="216" t="s">
        <v>31</v>
      </c>
      <c r="K6" s="216" t="s">
        <v>106</v>
      </c>
      <c r="L6" s="216" t="s">
        <v>107</v>
      </c>
      <c r="M6" s="216" t="s">
        <v>108</v>
      </c>
      <c r="N6" s="216" t="s">
        <v>109</v>
      </c>
      <c r="O6" s="216" t="s">
        <v>110</v>
      </c>
      <c r="P6" s="216" t="s">
        <v>111</v>
      </c>
      <c r="Q6" s="216" t="s">
        <v>112</v>
      </c>
      <c r="R6" s="216" t="s">
        <v>113</v>
      </c>
      <c r="S6" s="216" t="s">
        <v>114</v>
      </c>
      <c r="T6" s="216" t="s">
        <v>115</v>
      </c>
      <c r="U6" s="216" t="s">
        <v>116</v>
      </c>
      <c r="V6" s="216" t="s">
        <v>117</v>
      </c>
      <c r="W6" s="216" t="s">
        <v>118</v>
      </c>
      <c r="X6" s="216" t="s">
        <v>119</v>
      </c>
      <c r="Y6" s="216" t="s">
        <v>120</v>
      </c>
    </row>
    <row r="7" spans="1:60" hidden="1" x14ac:dyDescent="0.2">
      <c r="A7" s="3"/>
      <c r="B7" s="4"/>
      <c r="C7" s="4"/>
      <c r="D7" s="6"/>
      <c r="E7" s="218"/>
      <c r="F7" s="219"/>
      <c r="G7" s="219"/>
      <c r="H7" s="219"/>
      <c r="I7" s="219"/>
      <c r="J7" s="219"/>
      <c r="K7" s="219"/>
      <c r="L7" s="219"/>
      <c r="M7" s="219"/>
      <c r="N7" s="218"/>
      <c r="O7" s="218"/>
      <c r="P7" s="218"/>
      <c r="Q7" s="218"/>
      <c r="R7" s="219"/>
      <c r="S7" s="219"/>
      <c r="T7" s="219"/>
      <c r="U7" s="219"/>
      <c r="V7" s="219"/>
      <c r="W7" s="219"/>
      <c r="X7" s="219"/>
      <c r="Y7" s="219"/>
    </row>
    <row r="8" spans="1:60" x14ac:dyDescent="0.2">
      <c r="A8" s="231" t="s">
        <v>121</v>
      </c>
      <c r="B8" s="232" t="s">
        <v>69</v>
      </c>
      <c r="C8" s="251" t="s">
        <v>70</v>
      </c>
      <c r="D8" s="233"/>
      <c r="E8" s="234"/>
      <c r="F8" s="235"/>
      <c r="G8" s="235">
        <f>SUMIF(AG9:AG19,"&lt;&gt;NOR",G9:G19)</f>
        <v>0</v>
      </c>
      <c r="H8" s="235"/>
      <c r="I8" s="235">
        <f>SUM(I9:I19)</f>
        <v>0</v>
      </c>
      <c r="J8" s="235"/>
      <c r="K8" s="235">
        <f>SUM(K9:K19)</f>
        <v>0</v>
      </c>
      <c r="L8" s="235"/>
      <c r="M8" s="235">
        <f>SUM(M9:M19)</f>
        <v>0</v>
      </c>
      <c r="N8" s="234"/>
      <c r="O8" s="234">
        <f>SUM(O9:O19)</f>
        <v>4.32</v>
      </c>
      <c r="P8" s="234"/>
      <c r="Q8" s="234">
        <f>SUM(Q9:Q19)</f>
        <v>0</v>
      </c>
      <c r="R8" s="235"/>
      <c r="S8" s="235"/>
      <c r="T8" s="236"/>
      <c r="U8" s="230"/>
      <c r="V8" s="230">
        <f>SUM(V9:V19)</f>
        <v>140.85</v>
      </c>
      <c r="W8" s="230"/>
      <c r="X8" s="230"/>
      <c r="Y8" s="230"/>
      <c r="AG8" t="s">
        <v>122</v>
      </c>
    </row>
    <row r="9" spans="1:60" outlineLevel="1" x14ac:dyDescent="0.2">
      <c r="A9" s="238">
        <v>1</v>
      </c>
      <c r="B9" s="239" t="s">
        <v>43</v>
      </c>
      <c r="C9" s="252" t="s">
        <v>123</v>
      </c>
      <c r="D9" s="240" t="s">
        <v>124</v>
      </c>
      <c r="E9" s="241">
        <v>6</v>
      </c>
      <c r="F9" s="242"/>
      <c r="G9" s="243">
        <f>ROUND(E9*F9,2)</f>
        <v>0</v>
      </c>
      <c r="H9" s="242"/>
      <c r="I9" s="243">
        <f>ROUND(E9*H9,2)</f>
        <v>0</v>
      </c>
      <c r="J9" s="242"/>
      <c r="K9" s="243">
        <f>ROUND(E9*J9,2)</f>
        <v>0</v>
      </c>
      <c r="L9" s="243">
        <v>21</v>
      </c>
      <c r="M9" s="243">
        <f>G9*(1+L9/100)</f>
        <v>0</v>
      </c>
      <c r="N9" s="241">
        <v>0</v>
      </c>
      <c r="O9" s="241">
        <f>ROUND(E9*N9,2)</f>
        <v>0</v>
      </c>
      <c r="P9" s="241">
        <v>0</v>
      </c>
      <c r="Q9" s="241">
        <f>ROUND(E9*P9,2)</f>
        <v>0</v>
      </c>
      <c r="R9" s="243"/>
      <c r="S9" s="243" t="s">
        <v>125</v>
      </c>
      <c r="T9" s="244" t="s">
        <v>126</v>
      </c>
      <c r="U9" s="227">
        <v>0</v>
      </c>
      <c r="V9" s="227">
        <f>ROUND(E9*U9,2)</f>
        <v>0</v>
      </c>
      <c r="W9" s="227"/>
      <c r="X9" s="227"/>
      <c r="Y9" s="227" t="s">
        <v>127</v>
      </c>
      <c r="Z9" s="217"/>
      <c r="AA9" s="217"/>
      <c r="AB9" s="217"/>
      <c r="AC9" s="217"/>
      <c r="AD9" s="217"/>
      <c r="AE9" s="217"/>
      <c r="AF9" s="217"/>
      <c r="AG9" s="217" t="s">
        <v>128</v>
      </c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</row>
    <row r="10" spans="1:60" outlineLevel="2" x14ac:dyDescent="0.2">
      <c r="A10" s="224"/>
      <c r="B10" s="225"/>
      <c r="C10" s="253"/>
      <c r="D10" s="246"/>
      <c r="E10" s="246"/>
      <c r="F10" s="246"/>
      <c r="G10" s="246"/>
      <c r="H10" s="227"/>
      <c r="I10" s="227"/>
      <c r="J10" s="227"/>
      <c r="K10" s="227"/>
      <c r="L10" s="227"/>
      <c r="M10" s="227"/>
      <c r="N10" s="226"/>
      <c r="O10" s="226"/>
      <c r="P10" s="226"/>
      <c r="Q10" s="226"/>
      <c r="R10" s="227"/>
      <c r="S10" s="227"/>
      <c r="T10" s="227"/>
      <c r="U10" s="227"/>
      <c r="V10" s="227"/>
      <c r="W10" s="227"/>
      <c r="X10" s="227"/>
      <c r="Y10" s="227"/>
      <c r="Z10" s="217"/>
      <c r="AA10" s="217"/>
      <c r="AB10" s="217"/>
      <c r="AC10" s="217"/>
      <c r="AD10" s="217"/>
      <c r="AE10" s="217"/>
      <c r="AF10" s="217"/>
      <c r="AG10" s="217" t="s">
        <v>129</v>
      </c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</row>
    <row r="11" spans="1:60" ht="22.5" outlineLevel="1" x14ac:dyDescent="0.2">
      <c r="A11" s="238">
        <v>2</v>
      </c>
      <c r="B11" s="239" t="s">
        <v>49</v>
      </c>
      <c r="C11" s="252" t="s">
        <v>130</v>
      </c>
      <c r="D11" s="240" t="s">
        <v>124</v>
      </c>
      <c r="E11" s="241">
        <v>2</v>
      </c>
      <c r="F11" s="242"/>
      <c r="G11" s="243">
        <f>ROUND(E11*F11,2)</f>
        <v>0</v>
      </c>
      <c r="H11" s="242"/>
      <c r="I11" s="243">
        <f>ROUND(E11*H11,2)</f>
        <v>0</v>
      </c>
      <c r="J11" s="242"/>
      <c r="K11" s="243">
        <f>ROUND(E11*J11,2)</f>
        <v>0</v>
      </c>
      <c r="L11" s="243">
        <v>21</v>
      </c>
      <c r="M11" s="243">
        <f>G11*(1+L11/100)</f>
        <v>0</v>
      </c>
      <c r="N11" s="241">
        <v>0</v>
      </c>
      <c r="O11" s="241">
        <f>ROUND(E11*N11,2)</f>
        <v>0</v>
      </c>
      <c r="P11" s="241">
        <v>0</v>
      </c>
      <c r="Q11" s="241">
        <f>ROUND(E11*P11,2)</f>
        <v>0</v>
      </c>
      <c r="R11" s="243"/>
      <c r="S11" s="243" t="s">
        <v>125</v>
      </c>
      <c r="T11" s="244" t="s">
        <v>126</v>
      </c>
      <c r="U11" s="227">
        <v>0</v>
      </c>
      <c r="V11" s="227">
        <f>ROUND(E11*U11,2)</f>
        <v>0</v>
      </c>
      <c r="W11" s="227"/>
      <c r="X11" s="227"/>
      <c r="Y11" s="227" t="s">
        <v>127</v>
      </c>
      <c r="Z11" s="217"/>
      <c r="AA11" s="217"/>
      <c r="AB11" s="217"/>
      <c r="AC11" s="217"/>
      <c r="AD11" s="217"/>
      <c r="AE11" s="217"/>
      <c r="AF11" s="217"/>
      <c r="AG11" s="217" t="s">
        <v>128</v>
      </c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</row>
    <row r="12" spans="1:60" outlineLevel="2" x14ac:dyDescent="0.2">
      <c r="A12" s="224"/>
      <c r="B12" s="225"/>
      <c r="C12" s="253"/>
      <c r="D12" s="246"/>
      <c r="E12" s="246"/>
      <c r="F12" s="246"/>
      <c r="G12" s="246"/>
      <c r="H12" s="227"/>
      <c r="I12" s="227"/>
      <c r="J12" s="227"/>
      <c r="K12" s="227"/>
      <c r="L12" s="227"/>
      <c r="M12" s="227"/>
      <c r="N12" s="226"/>
      <c r="O12" s="226"/>
      <c r="P12" s="226"/>
      <c r="Q12" s="226"/>
      <c r="R12" s="227"/>
      <c r="S12" s="227"/>
      <c r="T12" s="227"/>
      <c r="U12" s="227"/>
      <c r="V12" s="227"/>
      <c r="W12" s="227"/>
      <c r="X12" s="227"/>
      <c r="Y12" s="227"/>
      <c r="Z12" s="217"/>
      <c r="AA12" s="217"/>
      <c r="AB12" s="217"/>
      <c r="AC12" s="217"/>
      <c r="AD12" s="217"/>
      <c r="AE12" s="217"/>
      <c r="AF12" s="217"/>
      <c r="AG12" s="217" t="s">
        <v>129</v>
      </c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</row>
    <row r="13" spans="1:60" ht="33.75" outlineLevel="1" x14ac:dyDescent="0.2">
      <c r="A13" s="238">
        <v>3</v>
      </c>
      <c r="B13" s="239" t="s">
        <v>131</v>
      </c>
      <c r="C13" s="252" t="s">
        <v>132</v>
      </c>
      <c r="D13" s="240" t="s">
        <v>133</v>
      </c>
      <c r="E13" s="241">
        <v>134.59200000000001</v>
      </c>
      <c r="F13" s="242"/>
      <c r="G13" s="243">
        <f>ROUND(E13*F13,2)</f>
        <v>0</v>
      </c>
      <c r="H13" s="242"/>
      <c r="I13" s="243">
        <f>ROUND(E13*H13,2)</f>
        <v>0</v>
      </c>
      <c r="J13" s="242"/>
      <c r="K13" s="243">
        <f>ROUND(E13*J13,2)</f>
        <v>0</v>
      </c>
      <c r="L13" s="243">
        <v>21</v>
      </c>
      <c r="M13" s="243">
        <f>G13*(1+L13/100)</f>
        <v>0</v>
      </c>
      <c r="N13" s="241">
        <v>3.066E-2</v>
      </c>
      <c r="O13" s="241">
        <f>ROUND(E13*N13,2)</f>
        <v>4.13</v>
      </c>
      <c r="P13" s="241">
        <v>0</v>
      </c>
      <c r="Q13" s="241">
        <f>ROUND(E13*P13,2)</f>
        <v>0</v>
      </c>
      <c r="R13" s="243" t="s">
        <v>134</v>
      </c>
      <c r="S13" s="243" t="s">
        <v>135</v>
      </c>
      <c r="T13" s="244" t="s">
        <v>126</v>
      </c>
      <c r="U13" s="227">
        <v>0.99</v>
      </c>
      <c r="V13" s="227">
        <f>ROUND(E13*U13,2)</f>
        <v>133.25</v>
      </c>
      <c r="W13" s="227"/>
      <c r="X13" s="227"/>
      <c r="Y13" s="227" t="s">
        <v>127</v>
      </c>
      <c r="Z13" s="217"/>
      <c r="AA13" s="217"/>
      <c r="AB13" s="217"/>
      <c r="AC13" s="217"/>
      <c r="AD13" s="217"/>
      <c r="AE13" s="217"/>
      <c r="AF13" s="217"/>
      <c r="AG13" s="217" t="s">
        <v>136</v>
      </c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</row>
    <row r="14" spans="1:60" ht="15" customHeight="1" outlineLevel="2" x14ac:dyDescent="0.2">
      <c r="A14" s="224"/>
      <c r="B14" s="225"/>
      <c r="C14" s="254" t="s">
        <v>137</v>
      </c>
      <c r="D14" s="248"/>
      <c r="E14" s="248"/>
      <c r="F14" s="248"/>
      <c r="G14" s="248"/>
      <c r="H14" s="227"/>
      <c r="I14" s="227"/>
      <c r="J14" s="227"/>
      <c r="K14" s="227"/>
      <c r="L14" s="227"/>
      <c r="M14" s="227"/>
      <c r="N14" s="226"/>
      <c r="O14" s="226"/>
      <c r="P14" s="226"/>
      <c r="Q14" s="226"/>
      <c r="R14" s="227"/>
      <c r="S14" s="227"/>
      <c r="T14" s="227"/>
      <c r="U14" s="227"/>
      <c r="V14" s="227"/>
      <c r="W14" s="227"/>
      <c r="X14" s="227"/>
      <c r="Y14" s="227"/>
      <c r="Z14" s="217"/>
      <c r="AA14" s="217"/>
      <c r="AB14" s="217"/>
      <c r="AC14" s="217"/>
      <c r="AD14" s="217"/>
      <c r="AE14" s="217"/>
      <c r="AF14" s="217"/>
      <c r="AG14" s="217" t="s">
        <v>138</v>
      </c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47" t="str">
        <f>C14</f>
        <v>zřízení nosné konstrukce příčky, vložení tepelné izolace tl. do 5 cm, montáž desek, tmelení spár Q2 a úprava rohů. Včetně dodávek materiálu.</v>
      </c>
      <c r="BB14" s="217"/>
      <c r="BC14" s="217"/>
      <c r="BD14" s="217"/>
      <c r="BE14" s="217"/>
      <c r="BF14" s="217"/>
      <c r="BG14" s="217"/>
      <c r="BH14" s="217"/>
    </row>
    <row r="15" spans="1:60" outlineLevel="2" x14ac:dyDescent="0.2">
      <c r="A15" s="224"/>
      <c r="B15" s="225"/>
      <c r="C15" s="255" t="s">
        <v>139</v>
      </c>
      <c r="D15" s="228"/>
      <c r="E15" s="229">
        <v>134.59200000000001</v>
      </c>
      <c r="F15" s="227"/>
      <c r="G15" s="227"/>
      <c r="H15" s="227"/>
      <c r="I15" s="227"/>
      <c r="J15" s="227"/>
      <c r="K15" s="227"/>
      <c r="L15" s="227"/>
      <c r="M15" s="227"/>
      <c r="N15" s="226"/>
      <c r="O15" s="226"/>
      <c r="P15" s="226"/>
      <c r="Q15" s="226"/>
      <c r="R15" s="227"/>
      <c r="S15" s="227"/>
      <c r="T15" s="227"/>
      <c r="U15" s="227"/>
      <c r="V15" s="227"/>
      <c r="W15" s="227"/>
      <c r="X15" s="227"/>
      <c r="Y15" s="227"/>
      <c r="Z15" s="217"/>
      <c r="AA15" s="217"/>
      <c r="AB15" s="217"/>
      <c r="AC15" s="217"/>
      <c r="AD15" s="217"/>
      <c r="AE15" s="217"/>
      <c r="AF15" s="217"/>
      <c r="AG15" s="217" t="s">
        <v>140</v>
      </c>
      <c r="AH15" s="217">
        <v>5</v>
      </c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</row>
    <row r="16" spans="1:60" outlineLevel="2" x14ac:dyDescent="0.2">
      <c r="A16" s="224"/>
      <c r="B16" s="225"/>
      <c r="C16" s="256"/>
      <c r="D16" s="245"/>
      <c r="E16" s="245"/>
      <c r="F16" s="245"/>
      <c r="G16" s="245"/>
      <c r="H16" s="227"/>
      <c r="I16" s="227"/>
      <c r="J16" s="227"/>
      <c r="K16" s="227"/>
      <c r="L16" s="227"/>
      <c r="M16" s="227"/>
      <c r="N16" s="226"/>
      <c r="O16" s="226"/>
      <c r="P16" s="226"/>
      <c r="Q16" s="226"/>
      <c r="R16" s="227"/>
      <c r="S16" s="227"/>
      <c r="T16" s="227"/>
      <c r="U16" s="227"/>
      <c r="V16" s="227"/>
      <c r="W16" s="227"/>
      <c r="X16" s="227"/>
      <c r="Y16" s="227"/>
      <c r="Z16" s="217"/>
      <c r="AA16" s="217"/>
      <c r="AB16" s="217"/>
      <c r="AC16" s="217"/>
      <c r="AD16" s="217"/>
      <c r="AE16" s="217"/>
      <c r="AF16" s="217"/>
      <c r="AG16" s="217" t="s">
        <v>129</v>
      </c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</row>
    <row r="17" spans="1:60" ht="22.5" outlineLevel="1" x14ac:dyDescent="0.2">
      <c r="A17" s="238">
        <v>4</v>
      </c>
      <c r="B17" s="239" t="s">
        <v>141</v>
      </c>
      <c r="C17" s="252" t="s">
        <v>142</v>
      </c>
      <c r="D17" s="240" t="s">
        <v>143</v>
      </c>
      <c r="E17" s="241">
        <v>8</v>
      </c>
      <c r="F17" s="242"/>
      <c r="G17" s="243">
        <f>ROUND(E17*F17,2)</f>
        <v>0</v>
      </c>
      <c r="H17" s="242"/>
      <c r="I17" s="243">
        <f>ROUND(E17*H17,2)</f>
        <v>0</v>
      </c>
      <c r="J17" s="242"/>
      <c r="K17" s="243">
        <f>ROUND(E17*J17,2)</f>
        <v>0</v>
      </c>
      <c r="L17" s="243">
        <v>21</v>
      </c>
      <c r="M17" s="243">
        <f>G17*(1+L17/100)</f>
        <v>0</v>
      </c>
      <c r="N17" s="241">
        <v>2.4E-2</v>
      </c>
      <c r="O17" s="241">
        <f>ROUND(E17*N17,2)</f>
        <v>0.19</v>
      </c>
      <c r="P17" s="241">
        <v>0</v>
      </c>
      <c r="Q17" s="241">
        <f>ROUND(E17*P17,2)</f>
        <v>0</v>
      </c>
      <c r="R17" s="243" t="s">
        <v>134</v>
      </c>
      <c r="S17" s="243" t="s">
        <v>135</v>
      </c>
      <c r="T17" s="244" t="s">
        <v>126</v>
      </c>
      <c r="U17" s="227">
        <v>0.95</v>
      </c>
      <c r="V17" s="227">
        <f>ROUND(E17*U17,2)</f>
        <v>7.6</v>
      </c>
      <c r="W17" s="227"/>
      <c r="X17" s="227"/>
      <c r="Y17" s="227" t="s">
        <v>127</v>
      </c>
      <c r="Z17" s="217"/>
      <c r="AA17" s="217"/>
      <c r="AB17" s="217"/>
      <c r="AC17" s="217"/>
      <c r="AD17" s="217"/>
      <c r="AE17" s="217"/>
      <c r="AF17" s="217"/>
      <c r="AG17" s="217" t="s">
        <v>136</v>
      </c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</row>
    <row r="18" spans="1:60" ht="22.5" outlineLevel="2" x14ac:dyDescent="0.2">
      <c r="A18" s="224"/>
      <c r="B18" s="225"/>
      <c r="C18" s="257" t="s">
        <v>144</v>
      </c>
      <c r="D18" s="249"/>
      <c r="E18" s="249"/>
      <c r="F18" s="249"/>
      <c r="G18" s="249"/>
      <c r="H18" s="227"/>
      <c r="I18" s="227"/>
      <c r="J18" s="227"/>
      <c r="K18" s="227"/>
      <c r="L18" s="227"/>
      <c r="M18" s="227"/>
      <c r="N18" s="226"/>
      <c r="O18" s="226"/>
      <c r="P18" s="226"/>
      <c r="Q18" s="226"/>
      <c r="R18" s="227"/>
      <c r="S18" s="227"/>
      <c r="T18" s="227"/>
      <c r="U18" s="227"/>
      <c r="V18" s="227"/>
      <c r="W18" s="227"/>
      <c r="X18" s="227"/>
      <c r="Y18" s="227"/>
      <c r="Z18" s="217"/>
      <c r="AA18" s="217"/>
      <c r="AB18" s="217"/>
      <c r="AC18" s="217"/>
      <c r="AD18" s="217"/>
      <c r="AE18" s="217"/>
      <c r="AF18" s="217"/>
      <c r="AG18" s="217" t="s">
        <v>145</v>
      </c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47" t="str">
        <f>C18</f>
        <v>Včetně kotvení rámů do zdiva a platí pro jakýkoliv způsob provádění (např. bodovým přivařením k obnažené výztuži, uklínováním, zalitím pracen apod.).</v>
      </c>
      <c r="BB18" s="217"/>
      <c r="BC18" s="217"/>
      <c r="BD18" s="217"/>
      <c r="BE18" s="217"/>
      <c r="BF18" s="217"/>
      <c r="BG18" s="217"/>
      <c r="BH18" s="217"/>
    </row>
    <row r="19" spans="1:60" outlineLevel="2" x14ac:dyDescent="0.2">
      <c r="A19" s="224"/>
      <c r="B19" s="225"/>
      <c r="C19" s="256"/>
      <c r="D19" s="245"/>
      <c r="E19" s="245"/>
      <c r="F19" s="245"/>
      <c r="G19" s="245"/>
      <c r="H19" s="227"/>
      <c r="I19" s="227"/>
      <c r="J19" s="227"/>
      <c r="K19" s="227"/>
      <c r="L19" s="227"/>
      <c r="M19" s="227"/>
      <c r="N19" s="226"/>
      <c r="O19" s="226"/>
      <c r="P19" s="226"/>
      <c r="Q19" s="226"/>
      <c r="R19" s="227"/>
      <c r="S19" s="227"/>
      <c r="T19" s="227"/>
      <c r="U19" s="227"/>
      <c r="V19" s="227"/>
      <c r="W19" s="227"/>
      <c r="X19" s="227"/>
      <c r="Y19" s="227"/>
      <c r="Z19" s="217"/>
      <c r="AA19" s="217"/>
      <c r="AB19" s="217"/>
      <c r="AC19" s="217"/>
      <c r="AD19" s="217"/>
      <c r="AE19" s="217"/>
      <c r="AF19" s="217"/>
      <c r="AG19" s="217" t="s">
        <v>129</v>
      </c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</row>
    <row r="20" spans="1:60" x14ac:dyDescent="0.2">
      <c r="A20" s="231" t="s">
        <v>121</v>
      </c>
      <c r="B20" s="232" t="s">
        <v>71</v>
      </c>
      <c r="C20" s="251" t="s">
        <v>72</v>
      </c>
      <c r="D20" s="233"/>
      <c r="E20" s="234"/>
      <c r="F20" s="235"/>
      <c r="G20" s="235">
        <f>SUMIF(AG21:AG37,"&lt;&gt;NOR",G21:G37)</f>
        <v>0</v>
      </c>
      <c r="H20" s="235"/>
      <c r="I20" s="235">
        <f>SUM(I21:I37)</f>
        <v>0</v>
      </c>
      <c r="J20" s="235"/>
      <c r="K20" s="235">
        <f>SUM(K21:K37)</f>
        <v>0</v>
      </c>
      <c r="L20" s="235"/>
      <c r="M20" s="235">
        <f>SUM(M21:M37)</f>
        <v>0</v>
      </c>
      <c r="N20" s="234"/>
      <c r="O20" s="234">
        <f>SUM(O21:O37)</f>
        <v>0.02</v>
      </c>
      <c r="P20" s="234"/>
      <c r="Q20" s="234">
        <f>SUM(Q21:Q37)</f>
        <v>13.659999999999998</v>
      </c>
      <c r="R20" s="235"/>
      <c r="S20" s="235"/>
      <c r="T20" s="236"/>
      <c r="U20" s="230"/>
      <c r="V20" s="230">
        <f>SUM(V21:V37)</f>
        <v>7.87</v>
      </c>
      <c r="W20" s="230"/>
      <c r="X20" s="230"/>
      <c r="Y20" s="230"/>
      <c r="AG20" t="s">
        <v>122</v>
      </c>
    </row>
    <row r="21" spans="1:60" outlineLevel="1" x14ac:dyDescent="0.2">
      <c r="A21" s="238">
        <v>5</v>
      </c>
      <c r="B21" s="239" t="s">
        <v>146</v>
      </c>
      <c r="C21" s="252" t="s">
        <v>147</v>
      </c>
      <c r="D21" s="240" t="s">
        <v>148</v>
      </c>
      <c r="E21" s="241">
        <v>68</v>
      </c>
      <c r="F21" s="242"/>
      <c r="G21" s="243">
        <f>ROUND(E21*F21,2)</f>
        <v>0</v>
      </c>
      <c r="H21" s="242"/>
      <c r="I21" s="243">
        <f>ROUND(E21*H21,2)</f>
        <v>0</v>
      </c>
      <c r="J21" s="242"/>
      <c r="K21" s="243">
        <f>ROUND(E21*J21,2)</f>
        <v>0</v>
      </c>
      <c r="L21" s="243">
        <v>21</v>
      </c>
      <c r="M21" s="243">
        <f>G21*(1+L21/100)</f>
        <v>0</v>
      </c>
      <c r="N21" s="241">
        <v>0</v>
      </c>
      <c r="O21" s="241">
        <f>ROUND(E21*N21,2)</f>
        <v>0</v>
      </c>
      <c r="P21" s="241">
        <v>0.15</v>
      </c>
      <c r="Q21" s="241">
        <f>ROUND(E21*P21,2)</f>
        <v>10.199999999999999</v>
      </c>
      <c r="R21" s="243"/>
      <c r="S21" s="243" t="s">
        <v>125</v>
      </c>
      <c r="T21" s="244" t="s">
        <v>126</v>
      </c>
      <c r="U21" s="227">
        <v>0</v>
      </c>
      <c r="V21" s="227">
        <f>ROUND(E21*U21,2)</f>
        <v>0</v>
      </c>
      <c r="W21" s="227"/>
      <c r="X21" s="227" t="s">
        <v>149</v>
      </c>
      <c r="Y21" s="227" t="s">
        <v>127</v>
      </c>
      <c r="Z21" s="217"/>
      <c r="AA21" s="217"/>
      <c r="AB21" s="217"/>
      <c r="AC21" s="217"/>
      <c r="AD21" s="217"/>
      <c r="AE21" s="217"/>
      <c r="AF21" s="217"/>
      <c r="AG21" s="217" t="s">
        <v>136</v>
      </c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</row>
    <row r="22" spans="1:60" outlineLevel="2" x14ac:dyDescent="0.2">
      <c r="A22" s="224"/>
      <c r="B22" s="225"/>
      <c r="C22" s="255" t="s">
        <v>150</v>
      </c>
      <c r="D22" s="228"/>
      <c r="E22" s="229">
        <v>68</v>
      </c>
      <c r="F22" s="227"/>
      <c r="G22" s="227"/>
      <c r="H22" s="227"/>
      <c r="I22" s="227"/>
      <c r="J22" s="227"/>
      <c r="K22" s="227"/>
      <c r="L22" s="227"/>
      <c r="M22" s="227"/>
      <c r="N22" s="226"/>
      <c r="O22" s="226"/>
      <c r="P22" s="226"/>
      <c r="Q22" s="226"/>
      <c r="R22" s="227"/>
      <c r="S22" s="227"/>
      <c r="T22" s="227"/>
      <c r="U22" s="227"/>
      <c r="V22" s="227"/>
      <c r="W22" s="227"/>
      <c r="X22" s="227"/>
      <c r="Y22" s="227"/>
      <c r="Z22" s="217"/>
      <c r="AA22" s="217"/>
      <c r="AB22" s="217"/>
      <c r="AC22" s="217"/>
      <c r="AD22" s="217"/>
      <c r="AE22" s="217"/>
      <c r="AF22" s="217"/>
      <c r="AG22" s="217" t="s">
        <v>140</v>
      </c>
      <c r="AH22" s="217">
        <v>0</v>
      </c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</row>
    <row r="23" spans="1:60" outlineLevel="2" x14ac:dyDescent="0.2">
      <c r="A23" s="224"/>
      <c r="B23" s="225"/>
      <c r="C23" s="256"/>
      <c r="D23" s="245"/>
      <c r="E23" s="245"/>
      <c r="F23" s="245"/>
      <c r="G23" s="245"/>
      <c r="H23" s="227"/>
      <c r="I23" s="227"/>
      <c r="J23" s="227"/>
      <c r="K23" s="227"/>
      <c r="L23" s="227"/>
      <c r="M23" s="227"/>
      <c r="N23" s="226"/>
      <c r="O23" s="226"/>
      <c r="P23" s="226"/>
      <c r="Q23" s="226"/>
      <c r="R23" s="227"/>
      <c r="S23" s="227"/>
      <c r="T23" s="227"/>
      <c r="U23" s="227"/>
      <c r="V23" s="227"/>
      <c r="W23" s="227"/>
      <c r="X23" s="227"/>
      <c r="Y23" s="227"/>
      <c r="Z23" s="217"/>
      <c r="AA23" s="217"/>
      <c r="AB23" s="217"/>
      <c r="AC23" s="217"/>
      <c r="AD23" s="217"/>
      <c r="AE23" s="217"/>
      <c r="AF23" s="217"/>
      <c r="AG23" s="217" t="s">
        <v>129</v>
      </c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</row>
    <row r="24" spans="1:60" outlineLevel="1" x14ac:dyDescent="0.2">
      <c r="A24" s="238">
        <v>6</v>
      </c>
      <c r="B24" s="239" t="s">
        <v>151</v>
      </c>
      <c r="C24" s="252" t="s">
        <v>152</v>
      </c>
      <c r="D24" s="240" t="s">
        <v>133</v>
      </c>
      <c r="E24" s="241">
        <v>134.59200000000001</v>
      </c>
      <c r="F24" s="242"/>
      <c r="G24" s="243">
        <f>ROUND(E24*F24,2)</f>
        <v>0</v>
      </c>
      <c r="H24" s="242"/>
      <c r="I24" s="243">
        <f>ROUND(E24*H24,2)</f>
        <v>0</v>
      </c>
      <c r="J24" s="242"/>
      <c r="K24" s="243">
        <f>ROUND(E24*J24,2)</f>
        <v>0</v>
      </c>
      <c r="L24" s="243">
        <v>21</v>
      </c>
      <c r="M24" s="243">
        <f>G24*(1+L24/100)</f>
        <v>0</v>
      </c>
      <c r="N24" s="241">
        <v>0</v>
      </c>
      <c r="O24" s="241">
        <f>ROUND(E24*N24,2)</f>
        <v>0</v>
      </c>
      <c r="P24" s="241">
        <v>1.695E-2</v>
      </c>
      <c r="Q24" s="241">
        <f>ROUND(E24*P24,2)</f>
        <v>2.2799999999999998</v>
      </c>
      <c r="R24" s="243"/>
      <c r="S24" s="243" t="s">
        <v>125</v>
      </c>
      <c r="T24" s="244" t="s">
        <v>126</v>
      </c>
      <c r="U24" s="227">
        <v>0</v>
      </c>
      <c r="V24" s="227">
        <f>ROUND(E24*U24,2)</f>
        <v>0</v>
      </c>
      <c r="W24" s="227"/>
      <c r="X24" s="227" t="s">
        <v>149</v>
      </c>
      <c r="Y24" s="227" t="s">
        <v>127</v>
      </c>
      <c r="Z24" s="217"/>
      <c r="AA24" s="217"/>
      <c r="AB24" s="217"/>
      <c r="AC24" s="217"/>
      <c r="AD24" s="217"/>
      <c r="AE24" s="217"/>
      <c r="AF24" s="217"/>
      <c r="AG24" s="217" t="s">
        <v>136</v>
      </c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</row>
    <row r="25" spans="1:60" outlineLevel="2" x14ac:dyDescent="0.2">
      <c r="A25" s="224"/>
      <c r="B25" s="225"/>
      <c r="C25" s="257" t="s">
        <v>153</v>
      </c>
      <c r="D25" s="249"/>
      <c r="E25" s="249"/>
      <c r="F25" s="249"/>
      <c r="G25" s="249"/>
      <c r="H25" s="227"/>
      <c r="I25" s="227"/>
      <c r="J25" s="227"/>
      <c r="K25" s="227"/>
      <c r="L25" s="227"/>
      <c r="M25" s="227"/>
      <c r="N25" s="226"/>
      <c r="O25" s="226"/>
      <c r="P25" s="226"/>
      <c r="Q25" s="226"/>
      <c r="R25" s="227"/>
      <c r="S25" s="227"/>
      <c r="T25" s="227"/>
      <c r="U25" s="227"/>
      <c r="V25" s="227"/>
      <c r="W25" s="227"/>
      <c r="X25" s="227"/>
      <c r="Y25" s="227"/>
      <c r="Z25" s="217"/>
      <c r="AA25" s="217"/>
      <c r="AB25" s="217"/>
      <c r="AC25" s="217"/>
      <c r="AD25" s="217"/>
      <c r="AE25" s="217"/>
      <c r="AF25" s="217"/>
      <c r="AG25" s="217" t="s">
        <v>145</v>
      </c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</row>
    <row r="26" spans="1:60" outlineLevel="2" x14ac:dyDescent="0.2">
      <c r="A26" s="224"/>
      <c r="B26" s="225"/>
      <c r="C26" s="255" t="s">
        <v>154</v>
      </c>
      <c r="D26" s="228"/>
      <c r="E26" s="229">
        <v>148.03200000000001</v>
      </c>
      <c r="F26" s="227"/>
      <c r="G26" s="227"/>
      <c r="H26" s="227"/>
      <c r="I26" s="227"/>
      <c r="J26" s="227"/>
      <c r="K26" s="227"/>
      <c r="L26" s="227"/>
      <c r="M26" s="227"/>
      <c r="N26" s="226"/>
      <c r="O26" s="226"/>
      <c r="P26" s="226"/>
      <c r="Q26" s="226"/>
      <c r="R26" s="227"/>
      <c r="S26" s="227"/>
      <c r="T26" s="227"/>
      <c r="U26" s="227"/>
      <c r="V26" s="227"/>
      <c r="W26" s="227"/>
      <c r="X26" s="227"/>
      <c r="Y26" s="227"/>
      <c r="Z26" s="217"/>
      <c r="AA26" s="217"/>
      <c r="AB26" s="217"/>
      <c r="AC26" s="217"/>
      <c r="AD26" s="217"/>
      <c r="AE26" s="217"/>
      <c r="AF26" s="217"/>
      <c r="AG26" s="217" t="s">
        <v>140</v>
      </c>
      <c r="AH26" s="217">
        <v>0</v>
      </c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</row>
    <row r="27" spans="1:60" outlineLevel="3" x14ac:dyDescent="0.2">
      <c r="A27" s="224"/>
      <c r="B27" s="225"/>
      <c r="C27" s="255" t="s">
        <v>155</v>
      </c>
      <c r="D27" s="228"/>
      <c r="E27" s="229">
        <v>-13.44</v>
      </c>
      <c r="F27" s="227"/>
      <c r="G27" s="227"/>
      <c r="H27" s="227"/>
      <c r="I27" s="227"/>
      <c r="J27" s="227"/>
      <c r="K27" s="227"/>
      <c r="L27" s="227"/>
      <c r="M27" s="227"/>
      <c r="N27" s="226"/>
      <c r="O27" s="226"/>
      <c r="P27" s="226"/>
      <c r="Q27" s="226"/>
      <c r="R27" s="227"/>
      <c r="S27" s="227"/>
      <c r="T27" s="227"/>
      <c r="U27" s="227"/>
      <c r="V27" s="227"/>
      <c r="W27" s="227"/>
      <c r="X27" s="227"/>
      <c r="Y27" s="227"/>
      <c r="Z27" s="217"/>
      <c r="AA27" s="217"/>
      <c r="AB27" s="217"/>
      <c r="AC27" s="217"/>
      <c r="AD27" s="217"/>
      <c r="AE27" s="217"/>
      <c r="AF27" s="217"/>
      <c r="AG27" s="217" t="s">
        <v>140</v>
      </c>
      <c r="AH27" s="217">
        <v>0</v>
      </c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</row>
    <row r="28" spans="1:60" outlineLevel="2" x14ac:dyDescent="0.2">
      <c r="A28" s="224"/>
      <c r="B28" s="225"/>
      <c r="C28" s="256"/>
      <c r="D28" s="245"/>
      <c r="E28" s="245"/>
      <c r="F28" s="245"/>
      <c r="G28" s="245"/>
      <c r="H28" s="227"/>
      <c r="I28" s="227"/>
      <c r="J28" s="227"/>
      <c r="K28" s="227"/>
      <c r="L28" s="227"/>
      <c r="M28" s="227"/>
      <c r="N28" s="226"/>
      <c r="O28" s="226"/>
      <c r="P28" s="226"/>
      <c r="Q28" s="226"/>
      <c r="R28" s="227"/>
      <c r="S28" s="227"/>
      <c r="T28" s="227"/>
      <c r="U28" s="227"/>
      <c r="V28" s="227"/>
      <c r="W28" s="227"/>
      <c r="X28" s="227"/>
      <c r="Y28" s="227"/>
      <c r="Z28" s="217"/>
      <c r="AA28" s="217"/>
      <c r="AB28" s="217"/>
      <c r="AC28" s="217"/>
      <c r="AD28" s="217"/>
      <c r="AE28" s="217"/>
      <c r="AF28" s="217"/>
      <c r="AG28" s="217" t="s">
        <v>129</v>
      </c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</row>
    <row r="29" spans="1:60" ht="22.5" outlineLevel="1" x14ac:dyDescent="0.2">
      <c r="A29" s="238">
        <v>7</v>
      </c>
      <c r="B29" s="239" t="s">
        <v>156</v>
      </c>
      <c r="C29" s="252" t="s">
        <v>157</v>
      </c>
      <c r="D29" s="240" t="s">
        <v>158</v>
      </c>
      <c r="E29" s="241">
        <v>1</v>
      </c>
      <c r="F29" s="242"/>
      <c r="G29" s="243">
        <f>ROUND(E29*F29,2)</f>
        <v>0</v>
      </c>
      <c r="H29" s="242"/>
      <c r="I29" s="243">
        <f>ROUND(E29*H29,2)</f>
        <v>0</v>
      </c>
      <c r="J29" s="242"/>
      <c r="K29" s="243">
        <f>ROUND(E29*J29,2)</f>
        <v>0</v>
      </c>
      <c r="L29" s="243">
        <v>21</v>
      </c>
      <c r="M29" s="243">
        <f>G29*(1+L29/100)</f>
        <v>0</v>
      </c>
      <c r="N29" s="241">
        <v>1.0000000000000001E-5</v>
      </c>
      <c r="O29" s="241">
        <f>ROUND(E29*N29,2)</f>
        <v>0</v>
      </c>
      <c r="P29" s="241">
        <v>0</v>
      </c>
      <c r="Q29" s="241">
        <f>ROUND(E29*P29,2)</f>
        <v>0</v>
      </c>
      <c r="R29" s="243"/>
      <c r="S29" s="243" t="s">
        <v>125</v>
      </c>
      <c r="T29" s="244" t="s">
        <v>126</v>
      </c>
      <c r="U29" s="227">
        <v>0</v>
      </c>
      <c r="V29" s="227">
        <f>ROUND(E29*U29,2)</f>
        <v>0</v>
      </c>
      <c r="W29" s="227"/>
      <c r="X29" s="227"/>
      <c r="Y29" s="227" t="s">
        <v>127</v>
      </c>
      <c r="Z29" s="217"/>
      <c r="AA29" s="217"/>
      <c r="AB29" s="217"/>
      <c r="AC29" s="217"/>
      <c r="AD29" s="217"/>
      <c r="AE29" s="217"/>
      <c r="AF29" s="217"/>
      <c r="AG29" s="217" t="s">
        <v>136</v>
      </c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</row>
    <row r="30" spans="1:60" outlineLevel="2" x14ac:dyDescent="0.2">
      <c r="A30" s="224"/>
      <c r="B30" s="225"/>
      <c r="C30" s="253"/>
      <c r="D30" s="246"/>
      <c r="E30" s="246"/>
      <c r="F30" s="246"/>
      <c r="G30" s="246"/>
      <c r="H30" s="227"/>
      <c r="I30" s="227"/>
      <c r="J30" s="227"/>
      <c r="K30" s="227"/>
      <c r="L30" s="227"/>
      <c r="M30" s="227"/>
      <c r="N30" s="226"/>
      <c r="O30" s="226"/>
      <c r="P30" s="226"/>
      <c r="Q30" s="226"/>
      <c r="R30" s="227"/>
      <c r="S30" s="227"/>
      <c r="T30" s="227"/>
      <c r="U30" s="227"/>
      <c r="V30" s="227"/>
      <c r="W30" s="227"/>
      <c r="X30" s="227"/>
      <c r="Y30" s="227"/>
      <c r="Z30" s="217"/>
      <c r="AA30" s="217"/>
      <c r="AB30" s="217"/>
      <c r="AC30" s="217"/>
      <c r="AD30" s="217"/>
      <c r="AE30" s="217"/>
      <c r="AF30" s="217"/>
      <c r="AG30" s="217" t="s">
        <v>129</v>
      </c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</row>
    <row r="31" spans="1:60" outlineLevel="1" x14ac:dyDescent="0.2">
      <c r="A31" s="238">
        <v>8</v>
      </c>
      <c r="B31" s="239" t="s">
        <v>159</v>
      </c>
      <c r="C31" s="252" t="s">
        <v>160</v>
      </c>
      <c r="D31" s="240" t="s">
        <v>143</v>
      </c>
      <c r="E31" s="241">
        <v>8</v>
      </c>
      <c r="F31" s="242"/>
      <c r="G31" s="243">
        <f>ROUND(E31*F31,2)</f>
        <v>0</v>
      </c>
      <c r="H31" s="242"/>
      <c r="I31" s="243">
        <f>ROUND(E31*H31,2)</f>
        <v>0</v>
      </c>
      <c r="J31" s="242"/>
      <c r="K31" s="243">
        <f>ROUND(E31*J31,2)</f>
        <v>0</v>
      </c>
      <c r="L31" s="243">
        <v>21</v>
      </c>
      <c r="M31" s="243">
        <f>G31*(1+L31/100)</f>
        <v>0</v>
      </c>
      <c r="N31" s="241">
        <v>0</v>
      </c>
      <c r="O31" s="241">
        <f>ROUND(E31*N31,2)</f>
        <v>0</v>
      </c>
      <c r="P31" s="241">
        <v>0</v>
      </c>
      <c r="Q31" s="241">
        <f>ROUND(E31*P31,2)</f>
        <v>0</v>
      </c>
      <c r="R31" s="243" t="s">
        <v>161</v>
      </c>
      <c r="S31" s="243" t="s">
        <v>135</v>
      </c>
      <c r="T31" s="244" t="s">
        <v>126</v>
      </c>
      <c r="U31" s="227">
        <v>0.05</v>
      </c>
      <c r="V31" s="227">
        <f>ROUND(E31*U31,2)</f>
        <v>0.4</v>
      </c>
      <c r="W31" s="227"/>
      <c r="X31" s="227"/>
      <c r="Y31" s="227" t="s">
        <v>127</v>
      </c>
      <c r="Z31" s="217"/>
      <c r="AA31" s="217"/>
      <c r="AB31" s="217"/>
      <c r="AC31" s="217"/>
      <c r="AD31" s="217"/>
      <c r="AE31" s="217"/>
      <c r="AF31" s="217"/>
      <c r="AG31" s="217" t="s">
        <v>136</v>
      </c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</row>
    <row r="32" spans="1:60" outlineLevel="2" x14ac:dyDescent="0.2">
      <c r="A32" s="224"/>
      <c r="B32" s="225"/>
      <c r="C32" s="254" t="s">
        <v>162</v>
      </c>
      <c r="D32" s="248"/>
      <c r="E32" s="248"/>
      <c r="F32" s="248"/>
      <c r="G32" s="248"/>
      <c r="H32" s="227"/>
      <c r="I32" s="227"/>
      <c r="J32" s="227"/>
      <c r="K32" s="227"/>
      <c r="L32" s="227"/>
      <c r="M32" s="227"/>
      <c r="N32" s="226"/>
      <c r="O32" s="226"/>
      <c r="P32" s="226"/>
      <c r="Q32" s="226"/>
      <c r="R32" s="227"/>
      <c r="S32" s="227"/>
      <c r="T32" s="227"/>
      <c r="U32" s="227"/>
      <c r="V32" s="227"/>
      <c r="W32" s="227"/>
      <c r="X32" s="227"/>
      <c r="Y32" s="227"/>
      <c r="Z32" s="217"/>
      <c r="AA32" s="217"/>
      <c r="AB32" s="217"/>
      <c r="AC32" s="217"/>
      <c r="AD32" s="217"/>
      <c r="AE32" s="217"/>
      <c r="AF32" s="217"/>
      <c r="AG32" s="217" t="s">
        <v>138</v>
      </c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</row>
    <row r="33" spans="1:60" outlineLevel="2" x14ac:dyDescent="0.2">
      <c r="A33" s="224"/>
      <c r="B33" s="225"/>
      <c r="C33" s="256"/>
      <c r="D33" s="245"/>
      <c r="E33" s="245"/>
      <c r="F33" s="245"/>
      <c r="G33" s="245"/>
      <c r="H33" s="227"/>
      <c r="I33" s="227"/>
      <c r="J33" s="227"/>
      <c r="K33" s="227"/>
      <c r="L33" s="227"/>
      <c r="M33" s="227"/>
      <c r="N33" s="226"/>
      <c r="O33" s="226"/>
      <c r="P33" s="226"/>
      <c r="Q33" s="226"/>
      <c r="R33" s="227"/>
      <c r="S33" s="227"/>
      <c r="T33" s="227"/>
      <c r="U33" s="227"/>
      <c r="V33" s="227"/>
      <c r="W33" s="227"/>
      <c r="X33" s="227"/>
      <c r="Y33" s="227"/>
      <c r="Z33" s="217"/>
      <c r="AA33" s="217"/>
      <c r="AB33" s="217"/>
      <c r="AC33" s="217"/>
      <c r="AD33" s="217"/>
      <c r="AE33" s="217"/>
      <c r="AF33" s="217"/>
      <c r="AG33" s="217" t="s">
        <v>129</v>
      </c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</row>
    <row r="34" spans="1:60" outlineLevel="1" x14ac:dyDescent="0.2">
      <c r="A34" s="238">
        <v>9</v>
      </c>
      <c r="B34" s="239" t="s">
        <v>163</v>
      </c>
      <c r="C34" s="252" t="s">
        <v>164</v>
      </c>
      <c r="D34" s="240" t="s">
        <v>133</v>
      </c>
      <c r="E34" s="241">
        <v>13.44</v>
      </c>
      <c r="F34" s="242"/>
      <c r="G34" s="243">
        <f>ROUND(E34*F34,2)</f>
        <v>0</v>
      </c>
      <c r="H34" s="242"/>
      <c r="I34" s="243">
        <f>ROUND(E34*H34,2)</f>
        <v>0</v>
      </c>
      <c r="J34" s="242"/>
      <c r="K34" s="243">
        <f>ROUND(E34*J34,2)</f>
        <v>0</v>
      </c>
      <c r="L34" s="243">
        <v>21</v>
      </c>
      <c r="M34" s="243">
        <f>G34*(1+L34/100)</f>
        <v>0</v>
      </c>
      <c r="N34" s="241">
        <v>1.17E-3</v>
      </c>
      <c r="O34" s="241">
        <f>ROUND(E34*N34,2)</f>
        <v>0.02</v>
      </c>
      <c r="P34" s="241">
        <v>8.7999999999999995E-2</v>
      </c>
      <c r="Q34" s="241">
        <f>ROUND(E34*P34,2)</f>
        <v>1.18</v>
      </c>
      <c r="R34" s="243" t="s">
        <v>161</v>
      </c>
      <c r="S34" s="243" t="s">
        <v>135</v>
      </c>
      <c r="T34" s="244" t="s">
        <v>126</v>
      </c>
      <c r="U34" s="227">
        <v>0.55600000000000005</v>
      </c>
      <c r="V34" s="227">
        <f>ROUND(E34*U34,2)</f>
        <v>7.47</v>
      </c>
      <c r="W34" s="227"/>
      <c r="X34" s="227"/>
      <c r="Y34" s="227" t="s">
        <v>127</v>
      </c>
      <c r="Z34" s="217"/>
      <c r="AA34" s="217"/>
      <c r="AB34" s="217"/>
      <c r="AC34" s="217"/>
      <c r="AD34" s="217"/>
      <c r="AE34" s="217"/>
      <c r="AF34" s="217"/>
      <c r="AG34" s="217" t="s">
        <v>136</v>
      </c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</row>
    <row r="35" spans="1:60" outlineLevel="2" x14ac:dyDescent="0.2">
      <c r="A35" s="224"/>
      <c r="B35" s="225"/>
      <c r="C35" s="254" t="s">
        <v>165</v>
      </c>
      <c r="D35" s="248"/>
      <c r="E35" s="248"/>
      <c r="F35" s="248"/>
      <c r="G35" s="248"/>
      <c r="H35" s="227"/>
      <c r="I35" s="227"/>
      <c r="J35" s="227"/>
      <c r="K35" s="227"/>
      <c r="L35" s="227"/>
      <c r="M35" s="227"/>
      <c r="N35" s="226"/>
      <c r="O35" s="226"/>
      <c r="P35" s="226"/>
      <c r="Q35" s="226"/>
      <c r="R35" s="227"/>
      <c r="S35" s="227"/>
      <c r="T35" s="227"/>
      <c r="U35" s="227"/>
      <c r="V35" s="227"/>
      <c r="W35" s="227"/>
      <c r="X35" s="227"/>
      <c r="Y35" s="227"/>
      <c r="Z35" s="217"/>
      <c r="AA35" s="217"/>
      <c r="AB35" s="217"/>
      <c r="AC35" s="217"/>
      <c r="AD35" s="217"/>
      <c r="AE35" s="217"/>
      <c r="AF35" s="217"/>
      <c r="AG35" s="217" t="s">
        <v>138</v>
      </c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</row>
    <row r="36" spans="1:60" outlineLevel="2" x14ac:dyDescent="0.2">
      <c r="A36" s="224"/>
      <c r="B36" s="225"/>
      <c r="C36" s="255" t="s">
        <v>166</v>
      </c>
      <c r="D36" s="228"/>
      <c r="E36" s="229">
        <v>13.44</v>
      </c>
      <c r="F36" s="227"/>
      <c r="G36" s="227"/>
      <c r="H36" s="227"/>
      <c r="I36" s="227"/>
      <c r="J36" s="227"/>
      <c r="K36" s="227"/>
      <c r="L36" s="227"/>
      <c r="M36" s="227"/>
      <c r="N36" s="226"/>
      <c r="O36" s="226"/>
      <c r="P36" s="226"/>
      <c r="Q36" s="226"/>
      <c r="R36" s="227"/>
      <c r="S36" s="227"/>
      <c r="T36" s="227"/>
      <c r="U36" s="227"/>
      <c r="V36" s="227"/>
      <c r="W36" s="227"/>
      <c r="X36" s="227"/>
      <c r="Y36" s="227"/>
      <c r="Z36" s="217"/>
      <c r="AA36" s="217"/>
      <c r="AB36" s="217"/>
      <c r="AC36" s="217"/>
      <c r="AD36" s="217"/>
      <c r="AE36" s="217"/>
      <c r="AF36" s="217"/>
      <c r="AG36" s="217" t="s">
        <v>140</v>
      </c>
      <c r="AH36" s="217">
        <v>0</v>
      </c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</row>
    <row r="37" spans="1:60" outlineLevel="2" x14ac:dyDescent="0.2">
      <c r="A37" s="224"/>
      <c r="B37" s="225"/>
      <c r="C37" s="256"/>
      <c r="D37" s="245"/>
      <c r="E37" s="245"/>
      <c r="F37" s="245"/>
      <c r="G37" s="245"/>
      <c r="H37" s="227"/>
      <c r="I37" s="227"/>
      <c r="J37" s="227"/>
      <c r="K37" s="227"/>
      <c r="L37" s="227"/>
      <c r="M37" s="227"/>
      <c r="N37" s="226"/>
      <c r="O37" s="226"/>
      <c r="P37" s="226"/>
      <c r="Q37" s="226"/>
      <c r="R37" s="227"/>
      <c r="S37" s="227"/>
      <c r="T37" s="227"/>
      <c r="U37" s="227"/>
      <c r="V37" s="227"/>
      <c r="W37" s="227"/>
      <c r="X37" s="227"/>
      <c r="Y37" s="227"/>
      <c r="Z37" s="217"/>
      <c r="AA37" s="217"/>
      <c r="AB37" s="217"/>
      <c r="AC37" s="217"/>
      <c r="AD37" s="217"/>
      <c r="AE37" s="217"/>
      <c r="AF37" s="217"/>
      <c r="AG37" s="217" t="s">
        <v>129</v>
      </c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</row>
    <row r="38" spans="1:60" x14ac:dyDescent="0.2">
      <c r="A38" s="231" t="s">
        <v>121</v>
      </c>
      <c r="B38" s="232" t="s">
        <v>73</v>
      </c>
      <c r="C38" s="251" t="s">
        <v>74</v>
      </c>
      <c r="D38" s="233"/>
      <c r="E38" s="234"/>
      <c r="F38" s="235"/>
      <c r="G38" s="235">
        <f>SUMIF(AG39:AG77,"&lt;&gt;NOR",G39:G77)</f>
        <v>0</v>
      </c>
      <c r="H38" s="235"/>
      <c r="I38" s="235">
        <f>SUM(I39:I77)</f>
        <v>0</v>
      </c>
      <c r="J38" s="235"/>
      <c r="K38" s="235">
        <f>SUM(K39:K77)</f>
        <v>0</v>
      </c>
      <c r="L38" s="235"/>
      <c r="M38" s="235">
        <f>SUM(M39:M77)</f>
        <v>0</v>
      </c>
      <c r="N38" s="234"/>
      <c r="O38" s="234">
        <f>SUM(O39:O77)</f>
        <v>36.130000000000003</v>
      </c>
      <c r="P38" s="234"/>
      <c r="Q38" s="234">
        <f>SUM(Q39:Q77)</f>
        <v>0</v>
      </c>
      <c r="R38" s="235"/>
      <c r="S38" s="235"/>
      <c r="T38" s="236"/>
      <c r="U38" s="230"/>
      <c r="V38" s="230">
        <f>SUM(V39:V77)</f>
        <v>852.55000000000007</v>
      </c>
      <c r="W38" s="230"/>
      <c r="X38" s="230"/>
      <c r="Y38" s="230"/>
      <c r="AG38" t="s">
        <v>122</v>
      </c>
    </row>
    <row r="39" spans="1:60" outlineLevel="1" x14ac:dyDescent="0.2">
      <c r="A39" s="238">
        <v>10</v>
      </c>
      <c r="B39" s="239" t="s">
        <v>167</v>
      </c>
      <c r="C39" s="252" t="s">
        <v>168</v>
      </c>
      <c r="D39" s="240" t="s">
        <v>143</v>
      </c>
      <c r="E39" s="241">
        <v>510</v>
      </c>
      <c r="F39" s="242"/>
      <c r="G39" s="243">
        <f>ROUND(E39*F39,2)</f>
        <v>0</v>
      </c>
      <c r="H39" s="242"/>
      <c r="I39" s="243">
        <f>ROUND(E39*H39,2)</f>
        <v>0</v>
      </c>
      <c r="J39" s="242"/>
      <c r="K39" s="243">
        <f>ROUND(E39*J39,2)</f>
        <v>0</v>
      </c>
      <c r="L39" s="243">
        <v>21</v>
      </c>
      <c r="M39" s="243">
        <f>G39*(1+L39/100)</f>
        <v>0</v>
      </c>
      <c r="N39" s="241">
        <v>3.8000000000000002E-4</v>
      </c>
      <c r="O39" s="241">
        <f>ROUND(E39*N39,2)</f>
        <v>0.19</v>
      </c>
      <c r="P39" s="241">
        <v>0</v>
      </c>
      <c r="Q39" s="241">
        <f>ROUND(E39*P39,2)</f>
        <v>0</v>
      </c>
      <c r="R39" s="243" t="s">
        <v>169</v>
      </c>
      <c r="S39" s="243" t="s">
        <v>135</v>
      </c>
      <c r="T39" s="244" t="s">
        <v>126</v>
      </c>
      <c r="U39" s="227">
        <v>0</v>
      </c>
      <c r="V39" s="227">
        <f>ROUND(E39*U39,2)</f>
        <v>0</v>
      </c>
      <c r="W39" s="227"/>
      <c r="X39" s="227"/>
      <c r="Y39" s="227" t="s">
        <v>127</v>
      </c>
      <c r="Z39" s="217"/>
      <c r="AA39" s="217"/>
      <c r="AB39" s="217"/>
      <c r="AC39" s="217"/>
      <c r="AD39" s="217"/>
      <c r="AE39" s="217"/>
      <c r="AF39" s="217"/>
      <c r="AG39" s="217" t="s">
        <v>170</v>
      </c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</row>
    <row r="40" spans="1:60" outlineLevel="2" x14ac:dyDescent="0.2">
      <c r="A40" s="224"/>
      <c r="B40" s="225"/>
      <c r="C40" s="255" t="s">
        <v>171</v>
      </c>
      <c r="D40" s="228"/>
      <c r="E40" s="229">
        <v>510</v>
      </c>
      <c r="F40" s="227"/>
      <c r="G40" s="227"/>
      <c r="H40" s="227"/>
      <c r="I40" s="227"/>
      <c r="J40" s="227"/>
      <c r="K40" s="227"/>
      <c r="L40" s="227"/>
      <c r="M40" s="227"/>
      <c r="N40" s="226"/>
      <c r="O40" s="226"/>
      <c r="P40" s="226"/>
      <c r="Q40" s="226"/>
      <c r="R40" s="227"/>
      <c r="S40" s="227"/>
      <c r="T40" s="227"/>
      <c r="U40" s="227"/>
      <c r="V40" s="227"/>
      <c r="W40" s="227"/>
      <c r="X40" s="227"/>
      <c r="Y40" s="227"/>
      <c r="Z40" s="217"/>
      <c r="AA40" s="217"/>
      <c r="AB40" s="217"/>
      <c r="AC40" s="217"/>
      <c r="AD40" s="217"/>
      <c r="AE40" s="217"/>
      <c r="AF40" s="217"/>
      <c r="AG40" s="217" t="s">
        <v>140</v>
      </c>
      <c r="AH40" s="217">
        <v>5</v>
      </c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</row>
    <row r="41" spans="1:60" outlineLevel="2" x14ac:dyDescent="0.2">
      <c r="A41" s="224"/>
      <c r="B41" s="225"/>
      <c r="C41" s="256"/>
      <c r="D41" s="245"/>
      <c r="E41" s="245"/>
      <c r="F41" s="245"/>
      <c r="G41" s="245"/>
      <c r="H41" s="227"/>
      <c r="I41" s="227"/>
      <c r="J41" s="227"/>
      <c r="K41" s="227"/>
      <c r="L41" s="227"/>
      <c r="M41" s="227"/>
      <c r="N41" s="226"/>
      <c r="O41" s="226"/>
      <c r="P41" s="226"/>
      <c r="Q41" s="226"/>
      <c r="R41" s="227"/>
      <c r="S41" s="227"/>
      <c r="T41" s="227"/>
      <c r="U41" s="227"/>
      <c r="V41" s="227"/>
      <c r="W41" s="227"/>
      <c r="X41" s="227"/>
      <c r="Y41" s="227"/>
      <c r="Z41" s="217"/>
      <c r="AA41" s="217"/>
      <c r="AB41" s="217"/>
      <c r="AC41" s="217"/>
      <c r="AD41" s="217"/>
      <c r="AE41" s="217"/>
      <c r="AF41" s="217"/>
      <c r="AG41" s="217" t="s">
        <v>129</v>
      </c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</row>
    <row r="42" spans="1:60" outlineLevel="1" x14ac:dyDescent="0.2">
      <c r="A42" s="238">
        <v>11</v>
      </c>
      <c r="B42" s="239" t="s">
        <v>172</v>
      </c>
      <c r="C42" s="252" t="s">
        <v>173</v>
      </c>
      <c r="D42" s="240" t="s">
        <v>133</v>
      </c>
      <c r="E42" s="241">
        <v>63</v>
      </c>
      <c r="F42" s="242"/>
      <c r="G42" s="243">
        <f>ROUND(E42*F42,2)</f>
        <v>0</v>
      </c>
      <c r="H42" s="242"/>
      <c r="I42" s="243">
        <f>ROUND(E42*H42,2)</f>
        <v>0</v>
      </c>
      <c r="J42" s="242"/>
      <c r="K42" s="243">
        <f>ROUND(E42*J42,2)</f>
        <v>0</v>
      </c>
      <c r="L42" s="243">
        <v>21</v>
      </c>
      <c r="M42" s="243">
        <f>G42*(1+L42/100)</f>
        <v>0</v>
      </c>
      <c r="N42" s="241">
        <v>6.0499999999999998E-3</v>
      </c>
      <c r="O42" s="241">
        <f>ROUND(E42*N42,2)</f>
        <v>0.38</v>
      </c>
      <c r="P42" s="241">
        <v>0</v>
      </c>
      <c r="Q42" s="241">
        <f>ROUND(E42*P42,2)</f>
        <v>0</v>
      </c>
      <c r="R42" s="243" t="s">
        <v>134</v>
      </c>
      <c r="S42" s="243" t="s">
        <v>135</v>
      </c>
      <c r="T42" s="244" t="s">
        <v>126</v>
      </c>
      <c r="U42" s="227">
        <v>0.08</v>
      </c>
      <c r="V42" s="227">
        <f>ROUND(E42*U42,2)</f>
        <v>5.04</v>
      </c>
      <c r="W42" s="227"/>
      <c r="X42" s="227" t="s">
        <v>149</v>
      </c>
      <c r="Y42" s="227" t="s">
        <v>127</v>
      </c>
      <c r="Z42" s="217"/>
      <c r="AA42" s="217"/>
      <c r="AB42" s="217"/>
      <c r="AC42" s="217"/>
      <c r="AD42" s="217"/>
      <c r="AE42" s="217"/>
      <c r="AF42" s="217"/>
      <c r="AG42" s="217" t="s">
        <v>136</v>
      </c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</row>
    <row r="43" spans="1:60" outlineLevel="2" x14ac:dyDescent="0.2">
      <c r="A43" s="224"/>
      <c r="B43" s="225"/>
      <c r="C43" s="254" t="s">
        <v>174</v>
      </c>
      <c r="D43" s="248"/>
      <c r="E43" s="248"/>
      <c r="F43" s="248"/>
      <c r="G43" s="248"/>
      <c r="H43" s="227"/>
      <c r="I43" s="227"/>
      <c r="J43" s="227"/>
      <c r="K43" s="227"/>
      <c r="L43" s="227"/>
      <c r="M43" s="227"/>
      <c r="N43" s="226"/>
      <c r="O43" s="226"/>
      <c r="P43" s="226"/>
      <c r="Q43" s="226"/>
      <c r="R43" s="227"/>
      <c r="S43" s="227"/>
      <c r="T43" s="227"/>
      <c r="U43" s="227"/>
      <c r="V43" s="227"/>
      <c r="W43" s="227"/>
      <c r="X43" s="227"/>
      <c r="Y43" s="227"/>
      <c r="Z43" s="217"/>
      <c r="AA43" s="217"/>
      <c r="AB43" s="217"/>
      <c r="AC43" s="217"/>
      <c r="AD43" s="217"/>
      <c r="AE43" s="217"/>
      <c r="AF43" s="217"/>
      <c r="AG43" s="217" t="s">
        <v>138</v>
      </c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</row>
    <row r="44" spans="1:60" outlineLevel="2" x14ac:dyDescent="0.2">
      <c r="A44" s="224"/>
      <c r="B44" s="225"/>
      <c r="C44" s="255" t="s">
        <v>175</v>
      </c>
      <c r="D44" s="228"/>
      <c r="E44" s="229">
        <v>48</v>
      </c>
      <c r="F44" s="227"/>
      <c r="G44" s="227"/>
      <c r="H44" s="227"/>
      <c r="I44" s="227"/>
      <c r="J44" s="227"/>
      <c r="K44" s="227"/>
      <c r="L44" s="227"/>
      <c r="M44" s="227"/>
      <c r="N44" s="226"/>
      <c r="O44" s="226"/>
      <c r="P44" s="226"/>
      <c r="Q44" s="226"/>
      <c r="R44" s="227"/>
      <c r="S44" s="227"/>
      <c r="T44" s="227"/>
      <c r="U44" s="227"/>
      <c r="V44" s="227"/>
      <c r="W44" s="227"/>
      <c r="X44" s="227"/>
      <c r="Y44" s="227"/>
      <c r="Z44" s="217"/>
      <c r="AA44" s="217"/>
      <c r="AB44" s="217"/>
      <c r="AC44" s="217"/>
      <c r="AD44" s="217"/>
      <c r="AE44" s="217"/>
      <c r="AF44" s="217"/>
      <c r="AG44" s="217" t="s">
        <v>140</v>
      </c>
      <c r="AH44" s="217">
        <v>0</v>
      </c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</row>
    <row r="45" spans="1:60" outlineLevel="3" x14ac:dyDescent="0.2">
      <c r="A45" s="224"/>
      <c r="B45" s="225"/>
      <c r="C45" s="255" t="s">
        <v>176</v>
      </c>
      <c r="D45" s="228"/>
      <c r="E45" s="229">
        <v>15</v>
      </c>
      <c r="F45" s="227"/>
      <c r="G45" s="227"/>
      <c r="H45" s="227"/>
      <c r="I45" s="227"/>
      <c r="J45" s="227"/>
      <c r="K45" s="227"/>
      <c r="L45" s="227"/>
      <c r="M45" s="227"/>
      <c r="N45" s="226"/>
      <c r="O45" s="226"/>
      <c r="P45" s="226"/>
      <c r="Q45" s="226"/>
      <c r="R45" s="227"/>
      <c r="S45" s="227"/>
      <c r="T45" s="227"/>
      <c r="U45" s="227"/>
      <c r="V45" s="227"/>
      <c r="W45" s="227"/>
      <c r="X45" s="227"/>
      <c r="Y45" s="227"/>
      <c r="Z45" s="217"/>
      <c r="AA45" s="217"/>
      <c r="AB45" s="217"/>
      <c r="AC45" s="217"/>
      <c r="AD45" s="217"/>
      <c r="AE45" s="217"/>
      <c r="AF45" s="217"/>
      <c r="AG45" s="217" t="s">
        <v>140</v>
      </c>
      <c r="AH45" s="217">
        <v>0</v>
      </c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</row>
    <row r="46" spans="1:60" outlineLevel="2" x14ac:dyDescent="0.2">
      <c r="A46" s="224"/>
      <c r="B46" s="225"/>
      <c r="C46" s="256"/>
      <c r="D46" s="245"/>
      <c r="E46" s="245"/>
      <c r="F46" s="245"/>
      <c r="G46" s="245"/>
      <c r="H46" s="227"/>
      <c r="I46" s="227"/>
      <c r="J46" s="227"/>
      <c r="K46" s="227"/>
      <c r="L46" s="227"/>
      <c r="M46" s="227"/>
      <c r="N46" s="226"/>
      <c r="O46" s="226"/>
      <c r="P46" s="226"/>
      <c r="Q46" s="226"/>
      <c r="R46" s="227"/>
      <c r="S46" s="227"/>
      <c r="T46" s="227"/>
      <c r="U46" s="227"/>
      <c r="V46" s="227"/>
      <c r="W46" s="227"/>
      <c r="X46" s="227"/>
      <c r="Y46" s="227"/>
      <c r="Z46" s="217"/>
      <c r="AA46" s="217"/>
      <c r="AB46" s="217"/>
      <c r="AC46" s="217"/>
      <c r="AD46" s="217"/>
      <c r="AE46" s="217"/>
      <c r="AF46" s="217"/>
      <c r="AG46" s="217" t="s">
        <v>129</v>
      </c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</row>
    <row r="47" spans="1:60" ht="22.5" outlineLevel="1" x14ac:dyDescent="0.2">
      <c r="A47" s="238">
        <v>12</v>
      </c>
      <c r="B47" s="239" t="s">
        <v>177</v>
      </c>
      <c r="C47" s="252" t="s">
        <v>178</v>
      </c>
      <c r="D47" s="240" t="s">
        <v>133</v>
      </c>
      <c r="E47" s="241">
        <v>63</v>
      </c>
      <c r="F47" s="242"/>
      <c r="G47" s="243">
        <f>ROUND(E47*F47,2)</f>
        <v>0</v>
      </c>
      <c r="H47" s="242"/>
      <c r="I47" s="243">
        <f>ROUND(E47*H47,2)</f>
        <v>0</v>
      </c>
      <c r="J47" s="242"/>
      <c r="K47" s="243">
        <f>ROUND(E47*J47,2)</f>
        <v>0</v>
      </c>
      <c r="L47" s="243">
        <v>21</v>
      </c>
      <c r="M47" s="243">
        <f>G47*(1+L47/100)</f>
        <v>0</v>
      </c>
      <c r="N47" s="241">
        <v>3.0550000000000001E-2</v>
      </c>
      <c r="O47" s="241">
        <f>ROUND(E47*N47,2)</f>
        <v>1.92</v>
      </c>
      <c r="P47" s="241">
        <v>0</v>
      </c>
      <c r="Q47" s="241">
        <f>ROUND(E47*P47,2)</f>
        <v>0</v>
      </c>
      <c r="R47" s="243" t="s">
        <v>134</v>
      </c>
      <c r="S47" s="243" t="s">
        <v>135</v>
      </c>
      <c r="T47" s="244" t="s">
        <v>126</v>
      </c>
      <c r="U47" s="227">
        <v>0.36</v>
      </c>
      <c r="V47" s="227">
        <f>ROUND(E47*U47,2)</f>
        <v>22.68</v>
      </c>
      <c r="W47" s="227"/>
      <c r="X47" s="227" t="s">
        <v>149</v>
      </c>
      <c r="Y47" s="227" t="s">
        <v>127</v>
      </c>
      <c r="Z47" s="217"/>
      <c r="AA47" s="217"/>
      <c r="AB47" s="217"/>
      <c r="AC47" s="217"/>
      <c r="AD47" s="217"/>
      <c r="AE47" s="217"/>
      <c r="AF47" s="217"/>
      <c r="AG47" s="217" t="s">
        <v>136</v>
      </c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</row>
    <row r="48" spans="1:60" outlineLevel="2" x14ac:dyDescent="0.2">
      <c r="A48" s="224"/>
      <c r="B48" s="225"/>
      <c r="C48" s="254" t="s">
        <v>174</v>
      </c>
      <c r="D48" s="248"/>
      <c r="E48" s="248"/>
      <c r="F48" s="248"/>
      <c r="G48" s="248"/>
      <c r="H48" s="227"/>
      <c r="I48" s="227"/>
      <c r="J48" s="227"/>
      <c r="K48" s="227"/>
      <c r="L48" s="227"/>
      <c r="M48" s="227"/>
      <c r="N48" s="226"/>
      <c r="O48" s="226"/>
      <c r="P48" s="226"/>
      <c r="Q48" s="226"/>
      <c r="R48" s="227"/>
      <c r="S48" s="227"/>
      <c r="T48" s="227"/>
      <c r="U48" s="227"/>
      <c r="V48" s="227"/>
      <c r="W48" s="227"/>
      <c r="X48" s="227"/>
      <c r="Y48" s="227"/>
      <c r="Z48" s="217"/>
      <c r="AA48" s="217"/>
      <c r="AB48" s="217"/>
      <c r="AC48" s="217"/>
      <c r="AD48" s="217"/>
      <c r="AE48" s="217"/>
      <c r="AF48" s="217"/>
      <c r="AG48" s="217" t="s">
        <v>138</v>
      </c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</row>
    <row r="49" spans="1:60" outlineLevel="2" x14ac:dyDescent="0.2">
      <c r="A49" s="224"/>
      <c r="B49" s="225"/>
      <c r="C49" s="255" t="s">
        <v>179</v>
      </c>
      <c r="D49" s="228"/>
      <c r="E49" s="229">
        <v>63</v>
      </c>
      <c r="F49" s="227"/>
      <c r="G49" s="227"/>
      <c r="H49" s="227"/>
      <c r="I49" s="227"/>
      <c r="J49" s="227"/>
      <c r="K49" s="227"/>
      <c r="L49" s="227"/>
      <c r="M49" s="227"/>
      <c r="N49" s="226"/>
      <c r="O49" s="226"/>
      <c r="P49" s="226"/>
      <c r="Q49" s="226"/>
      <c r="R49" s="227"/>
      <c r="S49" s="227"/>
      <c r="T49" s="227"/>
      <c r="U49" s="227"/>
      <c r="V49" s="227"/>
      <c r="W49" s="227"/>
      <c r="X49" s="227"/>
      <c r="Y49" s="227"/>
      <c r="Z49" s="217"/>
      <c r="AA49" s="217"/>
      <c r="AB49" s="217"/>
      <c r="AC49" s="217"/>
      <c r="AD49" s="217"/>
      <c r="AE49" s="217"/>
      <c r="AF49" s="217"/>
      <c r="AG49" s="217" t="s">
        <v>140</v>
      </c>
      <c r="AH49" s="217">
        <v>5</v>
      </c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</row>
    <row r="50" spans="1:60" outlineLevel="2" x14ac:dyDescent="0.2">
      <c r="A50" s="224"/>
      <c r="B50" s="225"/>
      <c r="C50" s="256"/>
      <c r="D50" s="245"/>
      <c r="E50" s="245"/>
      <c r="F50" s="245"/>
      <c r="G50" s="245"/>
      <c r="H50" s="227"/>
      <c r="I50" s="227"/>
      <c r="J50" s="227"/>
      <c r="K50" s="227"/>
      <c r="L50" s="227"/>
      <c r="M50" s="227"/>
      <c r="N50" s="226"/>
      <c r="O50" s="226"/>
      <c r="P50" s="226"/>
      <c r="Q50" s="226"/>
      <c r="R50" s="227"/>
      <c r="S50" s="227"/>
      <c r="T50" s="227"/>
      <c r="U50" s="227"/>
      <c r="V50" s="227"/>
      <c r="W50" s="227"/>
      <c r="X50" s="227"/>
      <c r="Y50" s="227"/>
      <c r="Z50" s="217"/>
      <c r="AA50" s="217"/>
      <c r="AB50" s="217"/>
      <c r="AC50" s="217"/>
      <c r="AD50" s="217"/>
      <c r="AE50" s="217"/>
      <c r="AF50" s="217"/>
      <c r="AG50" s="217" t="s">
        <v>129</v>
      </c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</row>
    <row r="51" spans="1:60" outlineLevel="1" x14ac:dyDescent="0.2">
      <c r="A51" s="238">
        <v>13</v>
      </c>
      <c r="B51" s="239" t="s">
        <v>180</v>
      </c>
      <c r="C51" s="252" t="s">
        <v>181</v>
      </c>
      <c r="D51" s="240" t="s">
        <v>133</v>
      </c>
      <c r="E51" s="241">
        <v>63</v>
      </c>
      <c r="F51" s="242"/>
      <c r="G51" s="243">
        <f>ROUND(E51*F51,2)</f>
        <v>0</v>
      </c>
      <c r="H51" s="242"/>
      <c r="I51" s="243">
        <f>ROUND(E51*H51,2)</f>
        <v>0</v>
      </c>
      <c r="J51" s="242"/>
      <c r="K51" s="243">
        <f>ROUND(E51*J51,2)</f>
        <v>0</v>
      </c>
      <c r="L51" s="243">
        <v>21</v>
      </c>
      <c r="M51" s="243">
        <f>G51*(1+L51/100)</f>
        <v>0</v>
      </c>
      <c r="N51" s="241">
        <v>6.8999999999999999E-3</v>
      </c>
      <c r="O51" s="241">
        <f>ROUND(E51*N51,2)</f>
        <v>0.43</v>
      </c>
      <c r="P51" s="241">
        <v>0</v>
      </c>
      <c r="Q51" s="241">
        <f>ROUND(E51*P51,2)</f>
        <v>0</v>
      </c>
      <c r="R51" s="243" t="s">
        <v>134</v>
      </c>
      <c r="S51" s="243" t="s">
        <v>135</v>
      </c>
      <c r="T51" s="244" t="s">
        <v>126</v>
      </c>
      <c r="U51" s="227">
        <v>0.24</v>
      </c>
      <c r="V51" s="227">
        <f>ROUND(E51*U51,2)</f>
        <v>15.12</v>
      </c>
      <c r="W51" s="227"/>
      <c r="X51" s="227" t="s">
        <v>149</v>
      </c>
      <c r="Y51" s="227" t="s">
        <v>127</v>
      </c>
      <c r="Z51" s="217"/>
      <c r="AA51" s="217"/>
      <c r="AB51" s="217"/>
      <c r="AC51" s="217"/>
      <c r="AD51" s="217"/>
      <c r="AE51" s="217"/>
      <c r="AF51" s="217"/>
      <c r="AG51" s="217" t="s">
        <v>136</v>
      </c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</row>
    <row r="52" spans="1:60" outlineLevel="2" x14ac:dyDescent="0.2">
      <c r="A52" s="224"/>
      <c r="B52" s="225"/>
      <c r="C52" s="254" t="s">
        <v>174</v>
      </c>
      <c r="D52" s="248"/>
      <c r="E52" s="248"/>
      <c r="F52" s="248"/>
      <c r="G52" s="248"/>
      <c r="H52" s="227"/>
      <c r="I52" s="227"/>
      <c r="J52" s="227"/>
      <c r="K52" s="227"/>
      <c r="L52" s="227"/>
      <c r="M52" s="227"/>
      <c r="N52" s="226"/>
      <c r="O52" s="226"/>
      <c r="P52" s="226"/>
      <c r="Q52" s="226"/>
      <c r="R52" s="227"/>
      <c r="S52" s="227"/>
      <c r="T52" s="227"/>
      <c r="U52" s="227"/>
      <c r="V52" s="227"/>
      <c r="W52" s="227"/>
      <c r="X52" s="227"/>
      <c r="Y52" s="227"/>
      <c r="Z52" s="217"/>
      <c r="AA52" s="217"/>
      <c r="AB52" s="217"/>
      <c r="AC52" s="217"/>
      <c r="AD52" s="217"/>
      <c r="AE52" s="217"/>
      <c r="AF52" s="217"/>
      <c r="AG52" s="217" t="s">
        <v>138</v>
      </c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</row>
    <row r="53" spans="1:60" outlineLevel="2" x14ac:dyDescent="0.2">
      <c r="A53" s="224"/>
      <c r="B53" s="225"/>
      <c r="C53" s="255" t="s">
        <v>179</v>
      </c>
      <c r="D53" s="228"/>
      <c r="E53" s="229">
        <v>63</v>
      </c>
      <c r="F53" s="227"/>
      <c r="G53" s="227"/>
      <c r="H53" s="227"/>
      <c r="I53" s="227"/>
      <c r="J53" s="227"/>
      <c r="K53" s="227"/>
      <c r="L53" s="227"/>
      <c r="M53" s="227"/>
      <c r="N53" s="226"/>
      <c r="O53" s="226"/>
      <c r="P53" s="226"/>
      <c r="Q53" s="226"/>
      <c r="R53" s="227"/>
      <c r="S53" s="227"/>
      <c r="T53" s="227"/>
      <c r="U53" s="227"/>
      <c r="V53" s="227"/>
      <c r="W53" s="227"/>
      <c r="X53" s="227"/>
      <c r="Y53" s="227"/>
      <c r="Z53" s="217"/>
      <c r="AA53" s="217"/>
      <c r="AB53" s="217"/>
      <c r="AC53" s="217"/>
      <c r="AD53" s="217"/>
      <c r="AE53" s="217"/>
      <c r="AF53" s="217"/>
      <c r="AG53" s="217" t="s">
        <v>140</v>
      </c>
      <c r="AH53" s="217">
        <v>5</v>
      </c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</row>
    <row r="54" spans="1:60" outlineLevel="2" x14ac:dyDescent="0.2">
      <c r="A54" s="224"/>
      <c r="B54" s="225"/>
      <c r="C54" s="256"/>
      <c r="D54" s="245"/>
      <c r="E54" s="245"/>
      <c r="F54" s="245"/>
      <c r="G54" s="245"/>
      <c r="H54" s="227"/>
      <c r="I54" s="227"/>
      <c r="J54" s="227"/>
      <c r="K54" s="227"/>
      <c r="L54" s="227"/>
      <c r="M54" s="227"/>
      <c r="N54" s="226"/>
      <c r="O54" s="226"/>
      <c r="P54" s="226"/>
      <c r="Q54" s="226"/>
      <c r="R54" s="227"/>
      <c r="S54" s="227"/>
      <c r="T54" s="227"/>
      <c r="U54" s="227"/>
      <c r="V54" s="227"/>
      <c r="W54" s="227"/>
      <c r="X54" s="227"/>
      <c r="Y54" s="227"/>
      <c r="Z54" s="217"/>
      <c r="AA54" s="217"/>
      <c r="AB54" s="217"/>
      <c r="AC54" s="217"/>
      <c r="AD54" s="217"/>
      <c r="AE54" s="217"/>
      <c r="AF54" s="217"/>
      <c r="AG54" s="217" t="s">
        <v>129</v>
      </c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</row>
    <row r="55" spans="1:60" outlineLevel="1" x14ac:dyDescent="0.2">
      <c r="A55" s="238">
        <v>14</v>
      </c>
      <c r="B55" s="239" t="s">
        <v>182</v>
      </c>
      <c r="C55" s="252" t="s">
        <v>183</v>
      </c>
      <c r="D55" s="240" t="s">
        <v>133</v>
      </c>
      <c r="E55" s="241">
        <v>308.64</v>
      </c>
      <c r="F55" s="242"/>
      <c r="G55" s="243">
        <f>ROUND(E55*F55,2)</f>
        <v>0</v>
      </c>
      <c r="H55" s="242"/>
      <c r="I55" s="243">
        <f>ROUND(E55*H55,2)</f>
        <v>0</v>
      </c>
      <c r="J55" s="242"/>
      <c r="K55" s="243">
        <f>ROUND(E55*J55,2)</f>
        <v>0</v>
      </c>
      <c r="L55" s="243">
        <v>21</v>
      </c>
      <c r="M55" s="243">
        <f>G55*(1+L55/100)</f>
        <v>0</v>
      </c>
      <c r="N55" s="241">
        <v>3.4909999999999997E-2</v>
      </c>
      <c r="O55" s="241">
        <f>ROUND(E55*N55,2)</f>
        <v>10.77</v>
      </c>
      <c r="P55" s="241">
        <v>0</v>
      </c>
      <c r="Q55" s="241">
        <f>ROUND(E55*P55,2)</f>
        <v>0</v>
      </c>
      <c r="R55" s="243" t="s">
        <v>184</v>
      </c>
      <c r="S55" s="243" t="s">
        <v>135</v>
      </c>
      <c r="T55" s="244" t="s">
        <v>126</v>
      </c>
      <c r="U55" s="227">
        <v>1.18</v>
      </c>
      <c r="V55" s="227">
        <f>ROUND(E55*U55,2)</f>
        <v>364.2</v>
      </c>
      <c r="W55" s="227"/>
      <c r="X55" s="227" t="s">
        <v>149</v>
      </c>
      <c r="Y55" s="227" t="s">
        <v>127</v>
      </c>
      <c r="Z55" s="217"/>
      <c r="AA55" s="217"/>
      <c r="AB55" s="217"/>
      <c r="AC55" s="217"/>
      <c r="AD55" s="217"/>
      <c r="AE55" s="217"/>
      <c r="AF55" s="217"/>
      <c r="AG55" s="217" t="s">
        <v>136</v>
      </c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</row>
    <row r="56" spans="1:60" outlineLevel="2" x14ac:dyDescent="0.2">
      <c r="A56" s="224"/>
      <c r="B56" s="225"/>
      <c r="C56" s="254" t="s">
        <v>185</v>
      </c>
      <c r="D56" s="248"/>
      <c r="E56" s="248"/>
      <c r="F56" s="248"/>
      <c r="G56" s="248"/>
      <c r="H56" s="227"/>
      <c r="I56" s="227"/>
      <c r="J56" s="227"/>
      <c r="K56" s="227"/>
      <c r="L56" s="227"/>
      <c r="M56" s="227"/>
      <c r="N56" s="226"/>
      <c r="O56" s="226"/>
      <c r="P56" s="226"/>
      <c r="Q56" s="226"/>
      <c r="R56" s="227"/>
      <c r="S56" s="227"/>
      <c r="T56" s="227"/>
      <c r="U56" s="227"/>
      <c r="V56" s="227"/>
      <c r="W56" s="227"/>
      <c r="X56" s="227"/>
      <c r="Y56" s="227"/>
      <c r="Z56" s="217"/>
      <c r="AA56" s="217"/>
      <c r="AB56" s="217"/>
      <c r="AC56" s="217"/>
      <c r="AD56" s="217"/>
      <c r="AE56" s="217"/>
      <c r="AF56" s="217"/>
      <c r="AG56" s="217" t="s">
        <v>138</v>
      </c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47" t="str">
        <f>C56</f>
        <v>okenního nebo dveřního, z pomocného pracovního lešení o výšce podlahy do 1900 mm a pro zatížení do 1,5 kPa,</v>
      </c>
      <c r="BB56" s="217"/>
      <c r="BC56" s="217"/>
      <c r="BD56" s="217"/>
      <c r="BE56" s="217"/>
      <c r="BF56" s="217"/>
      <c r="BG56" s="217"/>
      <c r="BH56" s="217"/>
    </row>
    <row r="57" spans="1:60" outlineLevel="2" x14ac:dyDescent="0.2">
      <c r="A57" s="224"/>
      <c r="B57" s="225"/>
      <c r="C57" s="255" t="s">
        <v>186</v>
      </c>
      <c r="D57" s="228"/>
      <c r="E57" s="229">
        <v>306</v>
      </c>
      <c r="F57" s="227"/>
      <c r="G57" s="227"/>
      <c r="H57" s="227"/>
      <c r="I57" s="227"/>
      <c r="J57" s="227"/>
      <c r="K57" s="227"/>
      <c r="L57" s="227"/>
      <c r="M57" s="227"/>
      <c r="N57" s="226"/>
      <c r="O57" s="226"/>
      <c r="P57" s="226"/>
      <c r="Q57" s="226"/>
      <c r="R57" s="227"/>
      <c r="S57" s="227"/>
      <c r="T57" s="227"/>
      <c r="U57" s="227"/>
      <c r="V57" s="227"/>
      <c r="W57" s="227"/>
      <c r="X57" s="227"/>
      <c r="Y57" s="227"/>
      <c r="Z57" s="217"/>
      <c r="AA57" s="217"/>
      <c r="AB57" s="217"/>
      <c r="AC57" s="217"/>
      <c r="AD57" s="217"/>
      <c r="AE57" s="217"/>
      <c r="AF57" s="217"/>
      <c r="AG57" s="217" t="s">
        <v>140</v>
      </c>
      <c r="AH57" s="217">
        <v>0</v>
      </c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</row>
    <row r="58" spans="1:60" outlineLevel="3" x14ac:dyDescent="0.2">
      <c r="A58" s="224"/>
      <c r="B58" s="225"/>
      <c r="C58" s="255" t="s">
        <v>187</v>
      </c>
      <c r="D58" s="228"/>
      <c r="E58" s="229">
        <v>2.64</v>
      </c>
      <c r="F58" s="227"/>
      <c r="G58" s="227"/>
      <c r="H58" s="227"/>
      <c r="I58" s="227"/>
      <c r="J58" s="227"/>
      <c r="K58" s="227"/>
      <c r="L58" s="227"/>
      <c r="M58" s="227"/>
      <c r="N58" s="226"/>
      <c r="O58" s="226"/>
      <c r="P58" s="226"/>
      <c r="Q58" s="226"/>
      <c r="R58" s="227"/>
      <c r="S58" s="227"/>
      <c r="T58" s="227"/>
      <c r="U58" s="227"/>
      <c r="V58" s="227"/>
      <c r="W58" s="227"/>
      <c r="X58" s="227"/>
      <c r="Y58" s="227"/>
      <c r="Z58" s="217"/>
      <c r="AA58" s="217"/>
      <c r="AB58" s="217"/>
      <c r="AC58" s="217"/>
      <c r="AD58" s="217"/>
      <c r="AE58" s="217"/>
      <c r="AF58" s="217"/>
      <c r="AG58" s="217" t="s">
        <v>140</v>
      </c>
      <c r="AH58" s="217">
        <v>0</v>
      </c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</row>
    <row r="59" spans="1:60" outlineLevel="2" x14ac:dyDescent="0.2">
      <c r="A59" s="224"/>
      <c r="B59" s="225"/>
      <c r="C59" s="256"/>
      <c r="D59" s="245"/>
      <c r="E59" s="245"/>
      <c r="F59" s="245"/>
      <c r="G59" s="245"/>
      <c r="H59" s="227"/>
      <c r="I59" s="227"/>
      <c r="J59" s="227"/>
      <c r="K59" s="227"/>
      <c r="L59" s="227"/>
      <c r="M59" s="227"/>
      <c r="N59" s="226"/>
      <c r="O59" s="226"/>
      <c r="P59" s="226"/>
      <c r="Q59" s="226"/>
      <c r="R59" s="227"/>
      <c r="S59" s="227"/>
      <c r="T59" s="227"/>
      <c r="U59" s="227"/>
      <c r="V59" s="227"/>
      <c r="W59" s="227"/>
      <c r="X59" s="227"/>
      <c r="Y59" s="227"/>
      <c r="Z59" s="217"/>
      <c r="AA59" s="217"/>
      <c r="AB59" s="217"/>
      <c r="AC59" s="217"/>
      <c r="AD59" s="217"/>
      <c r="AE59" s="217"/>
      <c r="AF59" s="217"/>
      <c r="AG59" s="217" t="s">
        <v>129</v>
      </c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</row>
    <row r="60" spans="1:60" outlineLevel="1" x14ac:dyDescent="0.2">
      <c r="A60" s="238">
        <v>15</v>
      </c>
      <c r="B60" s="239" t="s">
        <v>188</v>
      </c>
      <c r="C60" s="252" t="s">
        <v>189</v>
      </c>
      <c r="D60" s="240" t="s">
        <v>133</v>
      </c>
      <c r="E60" s="241">
        <v>733.64</v>
      </c>
      <c r="F60" s="242"/>
      <c r="G60" s="243">
        <f>ROUND(E60*F60,2)</f>
        <v>0</v>
      </c>
      <c r="H60" s="242"/>
      <c r="I60" s="243">
        <f>ROUND(E60*H60,2)</f>
        <v>0</v>
      </c>
      <c r="J60" s="242"/>
      <c r="K60" s="243">
        <f>ROUND(E60*J60,2)</f>
        <v>0</v>
      </c>
      <c r="L60" s="243">
        <v>21</v>
      </c>
      <c r="M60" s="243">
        <f>G60*(1+L60/100)</f>
        <v>0</v>
      </c>
      <c r="N60" s="241">
        <v>2.6360000000000001E-2</v>
      </c>
      <c r="O60" s="241">
        <f>ROUND(E60*N60,2)</f>
        <v>19.34</v>
      </c>
      <c r="P60" s="241">
        <v>0</v>
      </c>
      <c r="Q60" s="241">
        <f>ROUND(E60*P60,2)</f>
        <v>0</v>
      </c>
      <c r="R60" s="243" t="s">
        <v>134</v>
      </c>
      <c r="S60" s="243" t="s">
        <v>135</v>
      </c>
      <c r="T60" s="244" t="s">
        <v>126</v>
      </c>
      <c r="U60" s="227">
        <v>0.33</v>
      </c>
      <c r="V60" s="227">
        <f>ROUND(E60*U60,2)</f>
        <v>242.1</v>
      </c>
      <c r="W60" s="227"/>
      <c r="X60" s="227" t="s">
        <v>149</v>
      </c>
      <c r="Y60" s="227" t="s">
        <v>127</v>
      </c>
      <c r="Z60" s="217"/>
      <c r="AA60" s="217"/>
      <c r="AB60" s="217"/>
      <c r="AC60" s="217"/>
      <c r="AD60" s="217"/>
      <c r="AE60" s="217"/>
      <c r="AF60" s="217"/>
      <c r="AG60" s="217" t="s">
        <v>136</v>
      </c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</row>
    <row r="61" spans="1:60" outlineLevel="2" x14ac:dyDescent="0.2">
      <c r="A61" s="224"/>
      <c r="B61" s="225"/>
      <c r="C61" s="254" t="s">
        <v>190</v>
      </c>
      <c r="D61" s="248"/>
      <c r="E61" s="248"/>
      <c r="F61" s="248"/>
      <c r="G61" s="248"/>
      <c r="H61" s="227"/>
      <c r="I61" s="227"/>
      <c r="J61" s="227"/>
      <c r="K61" s="227"/>
      <c r="L61" s="227"/>
      <c r="M61" s="227"/>
      <c r="N61" s="226"/>
      <c r="O61" s="226"/>
      <c r="P61" s="226"/>
      <c r="Q61" s="226"/>
      <c r="R61" s="227"/>
      <c r="S61" s="227"/>
      <c r="T61" s="227"/>
      <c r="U61" s="227"/>
      <c r="V61" s="227"/>
      <c r="W61" s="227"/>
      <c r="X61" s="227"/>
      <c r="Y61" s="227"/>
      <c r="Z61" s="217"/>
      <c r="AA61" s="217"/>
      <c r="AB61" s="217"/>
      <c r="AC61" s="217"/>
      <c r="AD61" s="217"/>
      <c r="AE61" s="217"/>
      <c r="AF61" s="217"/>
      <c r="AG61" s="217" t="s">
        <v>138</v>
      </c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</row>
    <row r="62" spans="1:60" outlineLevel="2" x14ac:dyDescent="0.2">
      <c r="A62" s="224"/>
      <c r="B62" s="225"/>
      <c r="C62" s="255" t="s">
        <v>191</v>
      </c>
      <c r="D62" s="228"/>
      <c r="E62" s="229">
        <v>308.64</v>
      </c>
      <c r="F62" s="227"/>
      <c r="G62" s="227"/>
      <c r="H62" s="227"/>
      <c r="I62" s="227"/>
      <c r="J62" s="227"/>
      <c r="K62" s="227"/>
      <c r="L62" s="227"/>
      <c r="M62" s="227"/>
      <c r="N62" s="226"/>
      <c r="O62" s="226"/>
      <c r="P62" s="226"/>
      <c r="Q62" s="226"/>
      <c r="R62" s="227"/>
      <c r="S62" s="227"/>
      <c r="T62" s="227"/>
      <c r="U62" s="227"/>
      <c r="V62" s="227"/>
      <c r="W62" s="227"/>
      <c r="X62" s="227"/>
      <c r="Y62" s="227"/>
      <c r="Z62" s="217"/>
      <c r="AA62" s="217"/>
      <c r="AB62" s="217"/>
      <c r="AC62" s="217"/>
      <c r="AD62" s="217"/>
      <c r="AE62" s="217"/>
      <c r="AF62" s="217"/>
      <c r="AG62" s="217" t="s">
        <v>140</v>
      </c>
      <c r="AH62" s="217">
        <v>5</v>
      </c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</row>
    <row r="63" spans="1:60" outlineLevel="3" x14ac:dyDescent="0.2">
      <c r="A63" s="224"/>
      <c r="B63" s="225"/>
      <c r="C63" s="255" t="s">
        <v>192</v>
      </c>
      <c r="D63" s="228"/>
      <c r="E63" s="229">
        <v>425</v>
      </c>
      <c r="F63" s="227"/>
      <c r="G63" s="227"/>
      <c r="H63" s="227"/>
      <c r="I63" s="227"/>
      <c r="J63" s="227"/>
      <c r="K63" s="227"/>
      <c r="L63" s="227"/>
      <c r="M63" s="227"/>
      <c r="N63" s="226"/>
      <c r="O63" s="226"/>
      <c r="P63" s="226"/>
      <c r="Q63" s="226"/>
      <c r="R63" s="227"/>
      <c r="S63" s="227"/>
      <c r="T63" s="227"/>
      <c r="U63" s="227"/>
      <c r="V63" s="227"/>
      <c r="W63" s="227"/>
      <c r="X63" s="227"/>
      <c r="Y63" s="227"/>
      <c r="Z63" s="217"/>
      <c r="AA63" s="217"/>
      <c r="AB63" s="217"/>
      <c r="AC63" s="217"/>
      <c r="AD63" s="217"/>
      <c r="AE63" s="217"/>
      <c r="AF63" s="217"/>
      <c r="AG63" s="217" t="s">
        <v>140</v>
      </c>
      <c r="AH63" s="217">
        <v>5</v>
      </c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</row>
    <row r="64" spans="1:60" outlineLevel="2" x14ac:dyDescent="0.2">
      <c r="A64" s="224"/>
      <c r="B64" s="225"/>
      <c r="C64" s="256"/>
      <c r="D64" s="245"/>
      <c r="E64" s="245"/>
      <c r="F64" s="245"/>
      <c r="G64" s="245"/>
      <c r="H64" s="227"/>
      <c r="I64" s="227"/>
      <c r="J64" s="227"/>
      <c r="K64" s="227"/>
      <c r="L64" s="227"/>
      <c r="M64" s="227"/>
      <c r="N64" s="226"/>
      <c r="O64" s="226"/>
      <c r="P64" s="226"/>
      <c r="Q64" s="226"/>
      <c r="R64" s="227"/>
      <c r="S64" s="227"/>
      <c r="T64" s="227"/>
      <c r="U64" s="227"/>
      <c r="V64" s="227"/>
      <c r="W64" s="227"/>
      <c r="X64" s="227"/>
      <c r="Y64" s="227"/>
      <c r="Z64" s="217"/>
      <c r="AA64" s="217"/>
      <c r="AB64" s="217"/>
      <c r="AC64" s="217"/>
      <c r="AD64" s="217"/>
      <c r="AE64" s="217"/>
      <c r="AF64" s="217"/>
      <c r="AG64" s="217" t="s">
        <v>129</v>
      </c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</row>
    <row r="65" spans="1:60" outlineLevel="1" x14ac:dyDescent="0.2">
      <c r="A65" s="238">
        <v>16</v>
      </c>
      <c r="B65" s="239" t="s">
        <v>193</v>
      </c>
      <c r="C65" s="252" t="s">
        <v>194</v>
      </c>
      <c r="D65" s="240" t="s">
        <v>133</v>
      </c>
      <c r="E65" s="241">
        <v>425</v>
      </c>
      <c r="F65" s="242"/>
      <c r="G65" s="243">
        <f>ROUND(E65*F65,2)</f>
        <v>0</v>
      </c>
      <c r="H65" s="242"/>
      <c r="I65" s="243">
        <f>ROUND(E65*H65,2)</f>
        <v>0</v>
      </c>
      <c r="J65" s="242"/>
      <c r="K65" s="243">
        <f>ROUND(E65*J65,2)</f>
        <v>0</v>
      </c>
      <c r="L65" s="243">
        <v>21</v>
      </c>
      <c r="M65" s="243">
        <f>G65*(1+L65/100)</f>
        <v>0</v>
      </c>
      <c r="N65" s="241">
        <v>6.3499999999999997E-3</v>
      </c>
      <c r="O65" s="241">
        <f>ROUND(E65*N65,2)</f>
        <v>2.7</v>
      </c>
      <c r="P65" s="241">
        <v>0</v>
      </c>
      <c r="Q65" s="241">
        <f>ROUND(E65*P65,2)</f>
        <v>0</v>
      </c>
      <c r="R65" s="243" t="s">
        <v>134</v>
      </c>
      <c r="S65" s="243" t="s">
        <v>135</v>
      </c>
      <c r="T65" s="244" t="s">
        <v>126</v>
      </c>
      <c r="U65" s="227">
        <v>0.31900000000000001</v>
      </c>
      <c r="V65" s="227">
        <f>ROUND(E65*U65,2)</f>
        <v>135.58000000000001</v>
      </c>
      <c r="W65" s="227"/>
      <c r="X65" s="227"/>
      <c r="Y65" s="227" t="s">
        <v>127</v>
      </c>
      <c r="Z65" s="217"/>
      <c r="AA65" s="217"/>
      <c r="AB65" s="217"/>
      <c r="AC65" s="217"/>
      <c r="AD65" s="217"/>
      <c r="AE65" s="217"/>
      <c r="AF65" s="217"/>
      <c r="AG65" s="217" t="s">
        <v>136</v>
      </c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</row>
    <row r="66" spans="1:60" ht="15.75" customHeight="1" outlineLevel="2" x14ac:dyDescent="0.2">
      <c r="A66" s="224"/>
      <c r="B66" s="225"/>
      <c r="C66" s="254" t="s">
        <v>195</v>
      </c>
      <c r="D66" s="248"/>
      <c r="E66" s="248"/>
      <c r="F66" s="248"/>
      <c r="G66" s="248"/>
      <c r="H66" s="227"/>
      <c r="I66" s="227"/>
      <c r="J66" s="227"/>
      <c r="K66" s="227"/>
      <c r="L66" s="227"/>
      <c r="M66" s="227"/>
      <c r="N66" s="226"/>
      <c r="O66" s="226"/>
      <c r="P66" s="226"/>
      <c r="Q66" s="226"/>
      <c r="R66" s="227"/>
      <c r="S66" s="227"/>
      <c r="T66" s="227"/>
      <c r="U66" s="227"/>
      <c r="V66" s="227"/>
      <c r="W66" s="227"/>
      <c r="X66" s="227"/>
      <c r="Y66" s="227"/>
      <c r="Z66" s="217"/>
      <c r="AA66" s="217"/>
      <c r="AB66" s="217"/>
      <c r="AC66" s="217"/>
      <c r="AD66" s="217"/>
      <c r="AE66" s="217"/>
      <c r="AF66" s="217"/>
      <c r="AG66" s="217" t="s">
        <v>138</v>
      </c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47" t="str">
        <f>C66</f>
        <v>na rovném povrchu vnitřních stěn, pilířů, svislých panelových konstrukcí, s nejnutnějším obroušením podkladu (pemzou apod.) a oprášením,</v>
      </c>
      <c r="BB66" s="217"/>
      <c r="BC66" s="217"/>
      <c r="BD66" s="217"/>
      <c r="BE66" s="217"/>
      <c r="BF66" s="217"/>
      <c r="BG66" s="217"/>
      <c r="BH66" s="217"/>
    </row>
    <row r="67" spans="1:60" outlineLevel="2" x14ac:dyDescent="0.2">
      <c r="A67" s="224"/>
      <c r="B67" s="225"/>
      <c r="C67" s="255" t="s">
        <v>196</v>
      </c>
      <c r="D67" s="228"/>
      <c r="E67" s="229">
        <v>425</v>
      </c>
      <c r="F67" s="227"/>
      <c r="G67" s="227"/>
      <c r="H67" s="227"/>
      <c r="I67" s="227"/>
      <c r="J67" s="227"/>
      <c r="K67" s="227"/>
      <c r="L67" s="227"/>
      <c r="M67" s="227"/>
      <c r="N67" s="226"/>
      <c r="O67" s="226"/>
      <c r="P67" s="226"/>
      <c r="Q67" s="226"/>
      <c r="R67" s="227"/>
      <c r="S67" s="227"/>
      <c r="T67" s="227"/>
      <c r="U67" s="227"/>
      <c r="V67" s="227"/>
      <c r="W67" s="227"/>
      <c r="X67" s="227"/>
      <c r="Y67" s="227"/>
      <c r="Z67" s="217"/>
      <c r="AA67" s="217"/>
      <c r="AB67" s="217"/>
      <c r="AC67" s="217"/>
      <c r="AD67" s="217"/>
      <c r="AE67" s="217"/>
      <c r="AF67" s="217"/>
      <c r="AG67" s="217" t="s">
        <v>140</v>
      </c>
      <c r="AH67" s="217">
        <v>0</v>
      </c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</row>
    <row r="68" spans="1:60" outlineLevel="2" x14ac:dyDescent="0.2">
      <c r="A68" s="224"/>
      <c r="B68" s="225"/>
      <c r="C68" s="256"/>
      <c r="D68" s="245"/>
      <c r="E68" s="245"/>
      <c r="F68" s="245"/>
      <c r="G68" s="245"/>
      <c r="H68" s="227"/>
      <c r="I68" s="227"/>
      <c r="J68" s="227"/>
      <c r="K68" s="227"/>
      <c r="L68" s="227"/>
      <c r="M68" s="227"/>
      <c r="N68" s="226"/>
      <c r="O68" s="226"/>
      <c r="P68" s="226"/>
      <c r="Q68" s="226"/>
      <c r="R68" s="227"/>
      <c r="S68" s="227"/>
      <c r="T68" s="227"/>
      <c r="U68" s="227"/>
      <c r="V68" s="227"/>
      <c r="W68" s="227"/>
      <c r="X68" s="227"/>
      <c r="Y68" s="227"/>
      <c r="Z68" s="217"/>
      <c r="AA68" s="217"/>
      <c r="AB68" s="217"/>
      <c r="AC68" s="217"/>
      <c r="AD68" s="217"/>
      <c r="AE68" s="217"/>
      <c r="AF68" s="217"/>
      <c r="AG68" s="217" t="s">
        <v>129</v>
      </c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</row>
    <row r="69" spans="1:60" outlineLevel="1" x14ac:dyDescent="0.2">
      <c r="A69" s="238">
        <v>17</v>
      </c>
      <c r="B69" s="239" t="s">
        <v>197</v>
      </c>
      <c r="C69" s="252" t="s">
        <v>198</v>
      </c>
      <c r="D69" s="240" t="s">
        <v>199</v>
      </c>
      <c r="E69" s="241">
        <v>510</v>
      </c>
      <c r="F69" s="242"/>
      <c r="G69" s="243">
        <f>ROUND(E69*F69,2)</f>
        <v>0</v>
      </c>
      <c r="H69" s="242"/>
      <c r="I69" s="243">
        <f>ROUND(E69*H69,2)</f>
        <v>0</v>
      </c>
      <c r="J69" s="242"/>
      <c r="K69" s="243">
        <f>ROUND(E69*J69,2)</f>
        <v>0</v>
      </c>
      <c r="L69" s="243">
        <v>21</v>
      </c>
      <c r="M69" s="243">
        <f>G69*(1+L69/100)</f>
        <v>0</v>
      </c>
      <c r="N69" s="241">
        <v>4.6000000000000001E-4</v>
      </c>
      <c r="O69" s="241">
        <f>ROUND(E69*N69,2)</f>
        <v>0.23</v>
      </c>
      <c r="P69" s="241">
        <v>0</v>
      </c>
      <c r="Q69" s="241">
        <f>ROUND(E69*P69,2)</f>
        <v>0</v>
      </c>
      <c r="R69" s="243" t="s">
        <v>134</v>
      </c>
      <c r="S69" s="243" t="s">
        <v>135</v>
      </c>
      <c r="T69" s="244" t="s">
        <v>126</v>
      </c>
      <c r="U69" s="227">
        <v>0.12</v>
      </c>
      <c r="V69" s="227">
        <f>ROUND(E69*U69,2)</f>
        <v>61.2</v>
      </c>
      <c r="W69" s="227"/>
      <c r="X69" s="227"/>
      <c r="Y69" s="227" t="s">
        <v>127</v>
      </c>
      <c r="Z69" s="217"/>
      <c r="AA69" s="217"/>
      <c r="AB69" s="217"/>
      <c r="AC69" s="217"/>
      <c r="AD69" s="217"/>
      <c r="AE69" s="217"/>
      <c r="AF69" s="217"/>
      <c r="AG69" s="217" t="s">
        <v>136</v>
      </c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</row>
    <row r="70" spans="1:60" outlineLevel="2" x14ac:dyDescent="0.2">
      <c r="A70" s="224"/>
      <c r="B70" s="225"/>
      <c r="C70" s="254" t="s">
        <v>200</v>
      </c>
      <c r="D70" s="248"/>
      <c r="E70" s="248"/>
      <c r="F70" s="248"/>
      <c r="G70" s="248"/>
      <c r="H70" s="227"/>
      <c r="I70" s="227"/>
      <c r="J70" s="227"/>
      <c r="K70" s="227"/>
      <c r="L70" s="227"/>
      <c r="M70" s="227"/>
      <c r="N70" s="226"/>
      <c r="O70" s="226"/>
      <c r="P70" s="226"/>
      <c r="Q70" s="226"/>
      <c r="R70" s="227"/>
      <c r="S70" s="227"/>
      <c r="T70" s="227"/>
      <c r="U70" s="227"/>
      <c r="V70" s="227"/>
      <c r="W70" s="227"/>
      <c r="X70" s="227"/>
      <c r="Y70" s="227"/>
      <c r="Z70" s="217"/>
      <c r="AA70" s="217"/>
      <c r="AB70" s="217"/>
      <c r="AC70" s="217"/>
      <c r="AD70" s="217"/>
      <c r="AE70" s="217"/>
      <c r="AF70" s="217"/>
      <c r="AG70" s="217" t="s">
        <v>138</v>
      </c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</row>
    <row r="71" spans="1:60" outlineLevel="2" x14ac:dyDescent="0.2">
      <c r="A71" s="224"/>
      <c r="B71" s="225"/>
      <c r="C71" s="255" t="s">
        <v>201</v>
      </c>
      <c r="D71" s="228"/>
      <c r="E71" s="229">
        <v>510</v>
      </c>
      <c r="F71" s="227"/>
      <c r="G71" s="227"/>
      <c r="H71" s="227"/>
      <c r="I71" s="227"/>
      <c r="J71" s="227"/>
      <c r="K71" s="227"/>
      <c r="L71" s="227"/>
      <c r="M71" s="227"/>
      <c r="N71" s="226"/>
      <c r="O71" s="226"/>
      <c r="P71" s="226"/>
      <c r="Q71" s="226"/>
      <c r="R71" s="227"/>
      <c r="S71" s="227"/>
      <c r="T71" s="227"/>
      <c r="U71" s="227"/>
      <c r="V71" s="227"/>
      <c r="W71" s="227"/>
      <c r="X71" s="227"/>
      <c r="Y71" s="227"/>
      <c r="Z71" s="217"/>
      <c r="AA71" s="217"/>
      <c r="AB71" s="217"/>
      <c r="AC71" s="217"/>
      <c r="AD71" s="217"/>
      <c r="AE71" s="217"/>
      <c r="AF71" s="217"/>
      <c r="AG71" s="217" t="s">
        <v>140</v>
      </c>
      <c r="AH71" s="217">
        <v>0</v>
      </c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</row>
    <row r="72" spans="1:60" outlineLevel="2" x14ac:dyDescent="0.2">
      <c r="A72" s="224"/>
      <c r="B72" s="225"/>
      <c r="C72" s="256"/>
      <c r="D72" s="245"/>
      <c r="E72" s="245"/>
      <c r="F72" s="245"/>
      <c r="G72" s="245"/>
      <c r="H72" s="227"/>
      <c r="I72" s="227"/>
      <c r="J72" s="227"/>
      <c r="K72" s="227"/>
      <c r="L72" s="227"/>
      <c r="M72" s="227"/>
      <c r="N72" s="226"/>
      <c r="O72" s="226"/>
      <c r="P72" s="226"/>
      <c r="Q72" s="226"/>
      <c r="R72" s="227"/>
      <c r="S72" s="227"/>
      <c r="T72" s="227"/>
      <c r="U72" s="227"/>
      <c r="V72" s="227"/>
      <c r="W72" s="227"/>
      <c r="X72" s="227"/>
      <c r="Y72" s="227"/>
      <c r="Z72" s="217"/>
      <c r="AA72" s="217"/>
      <c r="AB72" s="217"/>
      <c r="AC72" s="217"/>
      <c r="AD72" s="217"/>
      <c r="AE72" s="217"/>
      <c r="AF72" s="217"/>
      <c r="AG72" s="217" t="s">
        <v>129</v>
      </c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</row>
    <row r="73" spans="1:60" outlineLevel="1" x14ac:dyDescent="0.2">
      <c r="A73" s="238">
        <v>18</v>
      </c>
      <c r="B73" s="239" t="s">
        <v>202</v>
      </c>
      <c r="C73" s="252" t="s">
        <v>203</v>
      </c>
      <c r="D73" s="240" t="s">
        <v>133</v>
      </c>
      <c r="E73" s="241">
        <v>490.86</v>
      </c>
      <c r="F73" s="242"/>
      <c r="G73" s="243">
        <f>ROUND(E73*F73,2)</f>
        <v>0</v>
      </c>
      <c r="H73" s="242"/>
      <c r="I73" s="243">
        <f>ROUND(E73*H73,2)</f>
        <v>0</v>
      </c>
      <c r="J73" s="242"/>
      <c r="K73" s="243">
        <f>ROUND(E73*J73,2)</f>
        <v>0</v>
      </c>
      <c r="L73" s="243">
        <v>21</v>
      </c>
      <c r="M73" s="243">
        <f>G73*(1+L73/100)</f>
        <v>0</v>
      </c>
      <c r="N73" s="241">
        <v>3.5E-4</v>
      </c>
      <c r="O73" s="241">
        <f>ROUND(E73*N73,2)</f>
        <v>0.17</v>
      </c>
      <c r="P73" s="241">
        <v>0</v>
      </c>
      <c r="Q73" s="241">
        <f>ROUND(E73*P73,2)</f>
        <v>0</v>
      </c>
      <c r="R73" s="243" t="s">
        <v>204</v>
      </c>
      <c r="S73" s="243" t="s">
        <v>135</v>
      </c>
      <c r="T73" s="244" t="s">
        <v>126</v>
      </c>
      <c r="U73" s="227">
        <v>1.35E-2</v>
      </c>
      <c r="V73" s="227">
        <f>ROUND(E73*U73,2)</f>
        <v>6.63</v>
      </c>
      <c r="W73" s="227"/>
      <c r="X73" s="227" t="s">
        <v>149</v>
      </c>
      <c r="Y73" s="227" t="s">
        <v>127</v>
      </c>
      <c r="Z73" s="217"/>
      <c r="AA73" s="217"/>
      <c r="AB73" s="217"/>
      <c r="AC73" s="217"/>
      <c r="AD73" s="217"/>
      <c r="AE73" s="217"/>
      <c r="AF73" s="217"/>
      <c r="AG73" s="217" t="s">
        <v>136</v>
      </c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</row>
    <row r="74" spans="1:60" outlineLevel="2" x14ac:dyDescent="0.2">
      <c r="A74" s="224"/>
      <c r="B74" s="225"/>
      <c r="C74" s="255" t="s">
        <v>205</v>
      </c>
      <c r="D74" s="228"/>
      <c r="E74" s="229">
        <v>321.3</v>
      </c>
      <c r="F74" s="227"/>
      <c r="G74" s="227"/>
      <c r="H74" s="227"/>
      <c r="I74" s="227"/>
      <c r="J74" s="227"/>
      <c r="K74" s="227"/>
      <c r="L74" s="227"/>
      <c r="M74" s="227"/>
      <c r="N74" s="226"/>
      <c r="O74" s="226"/>
      <c r="P74" s="226"/>
      <c r="Q74" s="226"/>
      <c r="R74" s="227"/>
      <c r="S74" s="227"/>
      <c r="T74" s="227"/>
      <c r="U74" s="227"/>
      <c r="V74" s="227"/>
      <c r="W74" s="227"/>
      <c r="X74" s="227"/>
      <c r="Y74" s="227"/>
      <c r="Z74" s="217"/>
      <c r="AA74" s="217"/>
      <c r="AB74" s="217"/>
      <c r="AC74" s="217"/>
      <c r="AD74" s="217"/>
      <c r="AE74" s="217"/>
      <c r="AF74" s="217"/>
      <c r="AG74" s="217" t="s">
        <v>140</v>
      </c>
      <c r="AH74" s="217">
        <v>0</v>
      </c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</row>
    <row r="75" spans="1:60" outlineLevel="3" x14ac:dyDescent="0.2">
      <c r="A75" s="224"/>
      <c r="B75" s="225"/>
      <c r="C75" s="255" t="s">
        <v>206</v>
      </c>
      <c r="D75" s="228"/>
      <c r="E75" s="229">
        <v>133.56</v>
      </c>
      <c r="F75" s="227"/>
      <c r="G75" s="227"/>
      <c r="H75" s="227"/>
      <c r="I75" s="227"/>
      <c r="J75" s="227"/>
      <c r="K75" s="227"/>
      <c r="L75" s="227"/>
      <c r="M75" s="227"/>
      <c r="N75" s="226"/>
      <c r="O75" s="226"/>
      <c r="P75" s="226"/>
      <c r="Q75" s="226"/>
      <c r="R75" s="227"/>
      <c r="S75" s="227"/>
      <c r="T75" s="227"/>
      <c r="U75" s="227"/>
      <c r="V75" s="227"/>
      <c r="W75" s="227"/>
      <c r="X75" s="227"/>
      <c r="Y75" s="227"/>
      <c r="Z75" s="217"/>
      <c r="AA75" s="217"/>
      <c r="AB75" s="217"/>
      <c r="AC75" s="217"/>
      <c r="AD75" s="217"/>
      <c r="AE75" s="217"/>
      <c r="AF75" s="217"/>
      <c r="AG75" s="217" t="s">
        <v>140</v>
      </c>
      <c r="AH75" s="217">
        <v>0</v>
      </c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</row>
    <row r="76" spans="1:60" outlineLevel="3" x14ac:dyDescent="0.2">
      <c r="A76" s="224"/>
      <c r="B76" s="225"/>
      <c r="C76" s="255" t="s">
        <v>207</v>
      </c>
      <c r="D76" s="228"/>
      <c r="E76" s="229">
        <v>36</v>
      </c>
      <c r="F76" s="227"/>
      <c r="G76" s="227"/>
      <c r="H76" s="227"/>
      <c r="I76" s="227"/>
      <c r="J76" s="227"/>
      <c r="K76" s="227"/>
      <c r="L76" s="227"/>
      <c r="M76" s="227"/>
      <c r="N76" s="226"/>
      <c r="O76" s="226"/>
      <c r="P76" s="226"/>
      <c r="Q76" s="226"/>
      <c r="R76" s="227"/>
      <c r="S76" s="227"/>
      <c r="T76" s="227"/>
      <c r="U76" s="227"/>
      <c r="V76" s="227"/>
      <c r="W76" s="227"/>
      <c r="X76" s="227"/>
      <c r="Y76" s="227"/>
      <c r="Z76" s="217"/>
      <c r="AA76" s="217"/>
      <c r="AB76" s="217"/>
      <c r="AC76" s="217"/>
      <c r="AD76" s="217"/>
      <c r="AE76" s="217"/>
      <c r="AF76" s="217"/>
      <c r="AG76" s="217" t="s">
        <v>140</v>
      </c>
      <c r="AH76" s="217">
        <v>0</v>
      </c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  <c r="BH76" s="217"/>
    </row>
    <row r="77" spans="1:60" outlineLevel="2" x14ac:dyDescent="0.2">
      <c r="A77" s="224"/>
      <c r="B77" s="225"/>
      <c r="C77" s="256"/>
      <c r="D77" s="245"/>
      <c r="E77" s="245"/>
      <c r="F77" s="245"/>
      <c r="G77" s="245"/>
      <c r="H77" s="227"/>
      <c r="I77" s="227"/>
      <c r="J77" s="227"/>
      <c r="K77" s="227"/>
      <c r="L77" s="227"/>
      <c r="M77" s="227"/>
      <c r="N77" s="226"/>
      <c r="O77" s="226"/>
      <c r="P77" s="226"/>
      <c r="Q77" s="226"/>
      <c r="R77" s="227"/>
      <c r="S77" s="227"/>
      <c r="T77" s="227"/>
      <c r="U77" s="227"/>
      <c r="V77" s="227"/>
      <c r="W77" s="227"/>
      <c r="X77" s="227"/>
      <c r="Y77" s="227"/>
      <c r="Z77" s="217"/>
      <c r="AA77" s="217"/>
      <c r="AB77" s="217"/>
      <c r="AC77" s="217"/>
      <c r="AD77" s="217"/>
      <c r="AE77" s="217"/>
      <c r="AF77" s="217"/>
      <c r="AG77" s="217" t="s">
        <v>129</v>
      </c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</row>
    <row r="78" spans="1:60" x14ac:dyDescent="0.2">
      <c r="A78" s="231" t="s">
        <v>121</v>
      </c>
      <c r="B78" s="232" t="s">
        <v>75</v>
      </c>
      <c r="C78" s="251" t="s">
        <v>76</v>
      </c>
      <c r="D78" s="233"/>
      <c r="E78" s="234"/>
      <c r="F78" s="235"/>
      <c r="G78" s="235">
        <f>SUMIF(AG79:AG82,"&lt;&gt;NOR",G79:G82)</f>
        <v>0</v>
      </c>
      <c r="H78" s="235"/>
      <c r="I78" s="235">
        <f>SUM(I79:I82)</f>
        <v>0</v>
      </c>
      <c r="J78" s="235"/>
      <c r="K78" s="235">
        <f>SUM(K79:K82)</f>
        <v>0</v>
      </c>
      <c r="L78" s="235"/>
      <c r="M78" s="235">
        <f>SUM(M79:M82)</f>
        <v>0</v>
      </c>
      <c r="N78" s="234"/>
      <c r="O78" s="234">
        <f>SUM(O79:O82)</f>
        <v>0.35</v>
      </c>
      <c r="P78" s="234"/>
      <c r="Q78" s="234">
        <f>SUM(Q79:Q82)</f>
        <v>0</v>
      </c>
      <c r="R78" s="235"/>
      <c r="S78" s="235"/>
      <c r="T78" s="236"/>
      <c r="U78" s="230"/>
      <c r="V78" s="230">
        <f>SUM(V79:V82)</f>
        <v>51.83</v>
      </c>
      <c r="W78" s="230"/>
      <c r="X78" s="230"/>
      <c r="Y78" s="230"/>
      <c r="AG78" t="s">
        <v>122</v>
      </c>
    </row>
    <row r="79" spans="1:60" outlineLevel="1" x14ac:dyDescent="0.2">
      <c r="A79" s="238">
        <v>19</v>
      </c>
      <c r="B79" s="239" t="s">
        <v>208</v>
      </c>
      <c r="C79" s="252" t="s">
        <v>209</v>
      </c>
      <c r="D79" s="240" t="s">
        <v>133</v>
      </c>
      <c r="E79" s="241">
        <v>292.8</v>
      </c>
      <c r="F79" s="242"/>
      <c r="G79" s="243">
        <f>ROUND(E79*F79,2)</f>
        <v>0</v>
      </c>
      <c r="H79" s="242"/>
      <c r="I79" s="243">
        <f>ROUND(E79*H79,2)</f>
        <v>0</v>
      </c>
      <c r="J79" s="242"/>
      <c r="K79" s="243">
        <f>ROUND(E79*J79,2)</f>
        <v>0</v>
      </c>
      <c r="L79" s="243">
        <v>21</v>
      </c>
      <c r="M79" s="243">
        <f>G79*(1+L79/100)</f>
        <v>0</v>
      </c>
      <c r="N79" s="241">
        <v>1.2099999999999999E-3</v>
      </c>
      <c r="O79" s="241">
        <f>ROUND(E79*N79,2)</f>
        <v>0.35</v>
      </c>
      <c r="P79" s="241">
        <v>0</v>
      </c>
      <c r="Q79" s="241">
        <f>ROUND(E79*P79,2)</f>
        <v>0</v>
      </c>
      <c r="R79" s="243" t="s">
        <v>210</v>
      </c>
      <c r="S79" s="243" t="s">
        <v>135</v>
      </c>
      <c r="T79" s="244" t="s">
        <v>126</v>
      </c>
      <c r="U79" s="227">
        <v>0.17699999999999999</v>
      </c>
      <c r="V79" s="227">
        <f>ROUND(E79*U79,2)</f>
        <v>51.83</v>
      </c>
      <c r="W79" s="227"/>
      <c r="X79" s="227"/>
      <c r="Y79" s="227" t="s">
        <v>127</v>
      </c>
      <c r="Z79" s="217"/>
      <c r="AA79" s="217"/>
      <c r="AB79" s="217"/>
      <c r="AC79" s="217"/>
      <c r="AD79" s="217"/>
      <c r="AE79" s="217"/>
      <c r="AF79" s="217"/>
      <c r="AG79" s="217" t="s">
        <v>136</v>
      </c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  <c r="BH79" s="217"/>
    </row>
    <row r="80" spans="1:60" outlineLevel="2" x14ac:dyDescent="0.2">
      <c r="A80" s="224"/>
      <c r="B80" s="225"/>
      <c r="C80" s="255" t="s">
        <v>211</v>
      </c>
      <c r="D80" s="228"/>
      <c r="E80" s="229">
        <v>244.8</v>
      </c>
      <c r="F80" s="227"/>
      <c r="G80" s="227"/>
      <c r="H80" s="227"/>
      <c r="I80" s="227"/>
      <c r="J80" s="227"/>
      <c r="K80" s="227"/>
      <c r="L80" s="227"/>
      <c r="M80" s="227"/>
      <c r="N80" s="226"/>
      <c r="O80" s="226"/>
      <c r="P80" s="226"/>
      <c r="Q80" s="226"/>
      <c r="R80" s="227"/>
      <c r="S80" s="227"/>
      <c r="T80" s="227"/>
      <c r="U80" s="227"/>
      <c r="V80" s="227"/>
      <c r="W80" s="227"/>
      <c r="X80" s="227"/>
      <c r="Y80" s="227"/>
      <c r="Z80" s="217"/>
      <c r="AA80" s="217"/>
      <c r="AB80" s="217"/>
      <c r="AC80" s="217"/>
      <c r="AD80" s="217"/>
      <c r="AE80" s="217"/>
      <c r="AF80" s="217"/>
      <c r="AG80" s="217" t="s">
        <v>140</v>
      </c>
      <c r="AH80" s="217">
        <v>0</v>
      </c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</row>
    <row r="81" spans="1:60" outlineLevel="3" x14ac:dyDescent="0.2">
      <c r="A81" s="224"/>
      <c r="B81" s="225"/>
      <c r="C81" s="255" t="s">
        <v>212</v>
      </c>
      <c r="D81" s="228"/>
      <c r="E81" s="229">
        <v>48</v>
      </c>
      <c r="F81" s="227"/>
      <c r="G81" s="227"/>
      <c r="H81" s="227"/>
      <c r="I81" s="227"/>
      <c r="J81" s="227"/>
      <c r="K81" s="227"/>
      <c r="L81" s="227"/>
      <c r="M81" s="227"/>
      <c r="N81" s="226"/>
      <c r="O81" s="226"/>
      <c r="P81" s="226"/>
      <c r="Q81" s="226"/>
      <c r="R81" s="227"/>
      <c r="S81" s="227"/>
      <c r="T81" s="227"/>
      <c r="U81" s="227"/>
      <c r="V81" s="227"/>
      <c r="W81" s="227"/>
      <c r="X81" s="227"/>
      <c r="Y81" s="227"/>
      <c r="Z81" s="217"/>
      <c r="AA81" s="217"/>
      <c r="AB81" s="217"/>
      <c r="AC81" s="217"/>
      <c r="AD81" s="217"/>
      <c r="AE81" s="217"/>
      <c r="AF81" s="217"/>
      <c r="AG81" s="217" t="s">
        <v>140</v>
      </c>
      <c r="AH81" s="217">
        <v>0</v>
      </c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</row>
    <row r="82" spans="1:60" outlineLevel="2" x14ac:dyDescent="0.2">
      <c r="A82" s="224"/>
      <c r="B82" s="225"/>
      <c r="C82" s="256"/>
      <c r="D82" s="245"/>
      <c r="E82" s="245"/>
      <c r="F82" s="245"/>
      <c r="G82" s="245"/>
      <c r="H82" s="227"/>
      <c r="I82" s="227"/>
      <c r="J82" s="227"/>
      <c r="K82" s="227"/>
      <c r="L82" s="227"/>
      <c r="M82" s="227"/>
      <c r="N82" s="226"/>
      <c r="O82" s="226"/>
      <c r="P82" s="226"/>
      <c r="Q82" s="226"/>
      <c r="R82" s="227"/>
      <c r="S82" s="227"/>
      <c r="T82" s="227"/>
      <c r="U82" s="227"/>
      <c r="V82" s="227"/>
      <c r="W82" s="227"/>
      <c r="X82" s="227"/>
      <c r="Y82" s="227"/>
      <c r="Z82" s="217"/>
      <c r="AA82" s="217"/>
      <c r="AB82" s="217"/>
      <c r="AC82" s="217"/>
      <c r="AD82" s="217"/>
      <c r="AE82" s="217"/>
      <c r="AF82" s="217"/>
      <c r="AG82" s="217" t="s">
        <v>129</v>
      </c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  <c r="AW82" s="217"/>
      <c r="AX82" s="217"/>
      <c r="AY82" s="217"/>
      <c r="AZ82" s="217"/>
      <c r="BA82" s="217"/>
      <c r="BB82" s="217"/>
      <c r="BC82" s="217"/>
      <c r="BD82" s="217"/>
      <c r="BE82" s="217"/>
      <c r="BF82" s="217"/>
      <c r="BG82" s="217"/>
      <c r="BH82" s="217"/>
    </row>
    <row r="83" spans="1:60" x14ac:dyDescent="0.2">
      <c r="A83" s="231" t="s">
        <v>121</v>
      </c>
      <c r="B83" s="232" t="s">
        <v>77</v>
      </c>
      <c r="C83" s="251" t="s">
        <v>78</v>
      </c>
      <c r="D83" s="233"/>
      <c r="E83" s="234"/>
      <c r="F83" s="235"/>
      <c r="G83" s="235">
        <f>SUMIF(AG84:AG88,"&lt;&gt;NOR",G84:G88)</f>
        <v>0</v>
      </c>
      <c r="H83" s="235"/>
      <c r="I83" s="235">
        <f>SUM(I84:I88)</f>
        <v>0</v>
      </c>
      <c r="J83" s="235"/>
      <c r="K83" s="235">
        <f>SUM(K84:K88)</f>
        <v>0</v>
      </c>
      <c r="L83" s="235"/>
      <c r="M83" s="235">
        <f>SUM(M84:M88)</f>
        <v>0</v>
      </c>
      <c r="N83" s="234"/>
      <c r="O83" s="234">
        <f>SUM(O84:O88)</f>
        <v>0.03</v>
      </c>
      <c r="P83" s="234"/>
      <c r="Q83" s="234">
        <f>SUM(Q84:Q88)</f>
        <v>0</v>
      </c>
      <c r="R83" s="235"/>
      <c r="S83" s="235"/>
      <c r="T83" s="236"/>
      <c r="U83" s="230"/>
      <c r="V83" s="230">
        <f>SUM(V84:V88)</f>
        <v>237.02</v>
      </c>
      <c r="W83" s="230"/>
      <c r="X83" s="230"/>
      <c r="Y83" s="230"/>
      <c r="AG83" t="s">
        <v>122</v>
      </c>
    </row>
    <row r="84" spans="1:60" ht="49.5" customHeight="1" outlineLevel="1" x14ac:dyDescent="0.2">
      <c r="A84" s="238">
        <v>20</v>
      </c>
      <c r="B84" s="239" t="s">
        <v>213</v>
      </c>
      <c r="C84" s="252" t="s">
        <v>214</v>
      </c>
      <c r="D84" s="240" t="s">
        <v>133</v>
      </c>
      <c r="E84" s="241">
        <v>669.56</v>
      </c>
      <c r="F84" s="242"/>
      <c r="G84" s="243">
        <f>ROUND(E84*F84,2)</f>
        <v>0</v>
      </c>
      <c r="H84" s="242"/>
      <c r="I84" s="243">
        <f>ROUND(E84*H84,2)</f>
        <v>0</v>
      </c>
      <c r="J84" s="242"/>
      <c r="K84" s="243">
        <f>ROUND(E84*J84,2)</f>
        <v>0</v>
      </c>
      <c r="L84" s="243">
        <v>21</v>
      </c>
      <c r="M84" s="243">
        <f>G84*(1+L84/100)</f>
        <v>0</v>
      </c>
      <c r="N84" s="241">
        <v>4.0000000000000003E-5</v>
      </c>
      <c r="O84" s="241">
        <f>ROUND(E84*N84,2)</f>
        <v>0.03</v>
      </c>
      <c r="P84" s="241">
        <v>0</v>
      </c>
      <c r="Q84" s="241">
        <f>ROUND(E84*P84,2)</f>
        <v>0</v>
      </c>
      <c r="R84" s="243" t="s">
        <v>134</v>
      </c>
      <c r="S84" s="243" t="s">
        <v>135</v>
      </c>
      <c r="T84" s="244" t="s">
        <v>126</v>
      </c>
      <c r="U84" s="227">
        <v>0.35399999999999998</v>
      </c>
      <c r="V84" s="227">
        <f>ROUND(E84*U84,2)</f>
        <v>237.02</v>
      </c>
      <c r="W84" s="227"/>
      <c r="X84" s="227"/>
      <c r="Y84" s="227" t="s">
        <v>127</v>
      </c>
      <c r="Z84" s="217"/>
      <c r="AA84" s="217"/>
      <c r="AB84" s="217"/>
      <c r="AC84" s="217"/>
      <c r="AD84" s="217"/>
      <c r="AE84" s="217"/>
      <c r="AF84" s="217"/>
      <c r="AG84" s="217" t="s">
        <v>136</v>
      </c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</row>
    <row r="85" spans="1:60" outlineLevel="2" x14ac:dyDescent="0.2">
      <c r="A85" s="224"/>
      <c r="B85" s="225"/>
      <c r="C85" s="255" t="s">
        <v>215</v>
      </c>
      <c r="D85" s="228"/>
      <c r="E85" s="229">
        <v>476</v>
      </c>
      <c r="F85" s="227"/>
      <c r="G85" s="227"/>
      <c r="H85" s="227"/>
      <c r="I85" s="227"/>
      <c r="J85" s="227"/>
      <c r="K85" s="227"/>
      <c r="L85" s="227"/>
      <c r="M85" s="227"/>
      <c r="N85" s="226"/>
      <c r="O85" s="226"/>
      <c r="P85" s="226"/>
      <c r="Q85" s="226"/>
      <c r="R85" s="227"/>
      <c r="S85" s="227"/>
      <c r="T85" s="227"/>
      <c r="U85" s="227"/>
      <c r="V85" s="227"/>
      <c r="W85" s="227"/>
      <c r="X85" s="227"/>
      <c r="Y85" s="227"/>
      <c r="Z85" s="217"/>
      <c r="AA85" s="217"/>
      <c r="AB85" s="217"/>
      <c r="AC85" s="217"/>
      <c r="AD85" s="217"/>
      <c r="AE85" s="217"/>
      <c r="AF85" s="217"/>
      <c r="AG85" s="217" t="s">
        <v>140</v>
      </c>
      <c r="AH85" s="217">
        <v>0</v>
      </c>
      <c r="AI85" s="217"/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  <c r="BH85" s="217"/>
    </row>
    <row r="86" spans="1:60" outlineLevel="3" x14ac:dyDescent="0.2">
      <c r="A86" s="224"/>
      <c r="B86" s="225"/>
      <c r="C86" s="255" t="s">
        <v>206</v>
      </c>
      <c r="D86" s="228"/>
      <c r="E86" s="229">
        <v>133.56</v>
      </c>
      <c r="F86" s="227"/>
      <c r="G86" s="227"/>
      <c r="H86" s="227"/>
      <c r="I86" s="227"/>
      <c r="J86" s="227"/>
      <c r="K86" s="227"/>
      <c r="L86" s="227"/>
      <c r="M86" s="227"/>
      <c r="N86" s="226"/>
      <c r="O86" s="226"/>
      <c r="P86" s="226"/>
      <c r="Q86" s="226"/>
      <c r="R86" s="227"/>
      <c r="S86" s="227"/>
      <c r="T86" s="227"/>
      <c r="U86" s="227"/>
      <c r="V86" s="227"/>
      <c r="W86" s="227"/>
      <c r="X86" s="227"/>
      <c r="Y86" s="227"/>
      <c r="Z86" s="217"/>
      <c r="AA86" s="217"/>
      <c r="AB86" s="217"/>
      <c r="AC86" s="217"/>
      <c r="AD86" s="217"/>
      <c r="AE86" s="217"/>
      <c r="AF86" s="217"/>
      <c r="AG86" s="217" t="s">
        <v>140</v>
      </c>
      <c r="AH86" s="217">
        <v>0</v>
      </c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  <c r="AW86" s="217"/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  <c r="BH86" s="217"/>
    </row>
    <row r="87" spans="1:60" outlineLevel="3" x14ac:dyDescent="0.2">
      <c r="A87" s="224"/>
      <c r="B87" s="225"/>
      <c r="C87" s="255" t="s">
        <v>216</v>
      </c>
      <c r="D87" s="228"/>
      <c r="E87" s="229">
        <v>60</v>
      </c>
      <c r="F87" s="227"/>
      <c r="G87" s="227"/>
      <c r="H87" s="227"/>
      <c r="I87" s="227"/>
      <c r="J87" s="227"/>
      <c r="K87" s="227"/>
      <c r="L87" s="227"/>
      <c r="M87" s="227"/>
      <c r="N87" s="226"/>
      <c r="O87" s="226"/>
      <c r="P87" s="226"/>
      <c r="Q87" s="226"/>
      <c r="R87" s="227"/>
      <c r="S87" s="227"/>
      <c r="T87" s="227"/>
      <c r="U87" s="227"/>
      <c r="V87" s="227"/>
      <c r="W87" s="227"/>
      <c r="X87" s="227"/>
      <c r="Y87" s="227"/>
      <c r="Z87" s="217"/>
      <c r="AA87" s="217"/>
      <c r="AB87" s="217"/>
      <c r="AC87" s="217"/>
      <c r="AD87" s="217"/>
      <c r="AE87" s="217"/>
      <c r="AF87" s="217"/>
      <c r="AG87" s="217" t="s">
        <v>140</v>
      </c>
      <c r="AH87" s="217">
        <v>0</v>
      </c>
      <c r="AI87" s="217"/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  <c r="AW87" s="217"/>
      <c r="AX87" s="217"/>
      <c r="AY87" s="217"/>
      <c r="AZ87" s="217"/>
      <c r="BA87" s="217"/>
      <c r="BB87" s="217"/>
      <c r="BC87" s="217"/>
      <c r="BD87" s="217"/>
      <c r="BE87" s="217"/>
      <c r="BF87" s="217"/>
      <c r="BG87" s="217"/>
      <c r="BH87" s="217"/>
    </row>
    <row r="88" spans="1:60" outlineLevel="2" x14ac:dyDescent="0.2">
      <c r="A88" s="224"/>
      <c r="B88" s="225"/>
      <c r="C88" s="256"/>
      <c r="D88" s="245"/>
      <c r="E88" s="245"/>
      <c r="F88" s="245"/>
      <c r="G88" s="245"/>
      <c r="H88" s="227"/>
      <c r="I88" s="227"/>
      <c r="J88" s="227"/>
      <c r="K88" s="227"/>
      <c r="L88" s="227"/>
      <c r="M88" s="227"/>
      <c r="N88" s="226"/>
      <c r="O88" s="226"/>
      <c r="P88" s="226"/>
      <c r="Q88" s="226"/>
      <c r="R88" s="227"/>
      <c r="S88" s="227"/>
      <c r="T88" s="227"/>
      <c r="U88" s="227"/>
      <c r="V88" s="227"/>
      <c r="W88" s="227"/>
      <c r="X88" s="227"/>
      <c r="Y88" s="227"/>
      <c r="Z88" s="217"/>
      <c r="AA88" s="217"/>
      <c r="AB88" s="217"/>
      <c r="AC88" s="217"/>
      <c r="AD88" s="217"/>
      <c r="AE88" s="217"/>
      <c r="AF88" s="217"/>
      <c r="AG88" s="217" t="s">
        <v>129</v>
      </c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  <c r="AW88" s="217"/>
      <c r="AX88" s="217"/>
      <c r="AY88" s="217"/>
      <c r="AZ88" s="217"/>
      <c r="BA88" s="217"/>
      <c r="BB88" s="217"/>
      <c r="BC88" s="217"/>
      <c r="BD88" s="217"/>
      <c r="BE88" s="217"/>
      <c r="BF88" s="217"/>
      <c r="BG88" s="217"/>
      <c r="BH88" s="217"/>
    </row>
    <row r="89" spans="1:60" x14ac:dyDescent="0.2">
      <c r="A89" s="231" t="s">
        <v>121</v>
      </c>
      <c r="B89" s="232" t="s">
        <v>79</v>
      </c>
      <c r="C89" s="251" t="s">
        <v>80</v>
      </c>
      <c r="D89" s="233"/>
      <c r="E89" s="234"/>
      <c r="F89" s="235"/>
      <c r="G89" s="235">
        <f>SUMIF(AG90:AG93,"&lt;&gt;NOR",G90:G93)</f>
        <v>0</v>
      </c>
      <c r="H89" s="235"/>
      <c r="I89" s="235">
        <f>SUM(I90:I93)</f>
        <v>0</v>
      </c>
      <c r="J89" s="235"/>
      <c r="K89" s="235">
        <f>SUM(K90:K93)</f>
        <v>0</v>
      </c>
      <c r="L89" s="235"/>
      <c r="M89" s="235">
        <f>SUM(M90:M93)</f>
        <v>0</v>
      </c>
      <c r="N89" s="234"/>
      <c r="O89" s="234">
        <f>SUM(O90:O93)</f>
        <v>0</v>
      </c>
      <c r="P89" s="234"/>
      <c r="Q89" s="234">
        <f>SUM(Q90:Q93)</f>
        <v>2.81</v>
      </c>
      <c r="R89" s="235"/>
      <c r="S89" s="235"/>
      <c r="T89" s="236"/>
      <c r="U89" s="230"/>
      <c r="V89" s="230">
        <f>SUM(V90:V93)</f>
        <v>16.38</v>
      </c>
      <c r="W89" s="230"/>
      <c r="X89" s="230"/>
      <c r="Y89" s="230"/>
      <c r="AG89" t="s">
        <v>122</v>
      </c>
    </row>
    <row r="90" spans="1:60" ht="22.5" outlineLevel="1" x14ac:dyDescent="0.2">
      <c r="A90" s="238">
        <v>21</v>
      </c>
      <c r="B90" s="239" t="s">
        <v>217</v>
      </c>
      <c r="C90" s="252" t="s">
        <v>218</v>
      </c>
      <c r="D90" s="240" t="s">
        <v>133</v>
      </c>
      <c r="E90" s="241">
        <v>30</v>
      </c>
      <c r="F90" s="242"/>
      <c r="G90" s="243">
        <f>ROUND(E90*F90,2)</f>
        <v>0</v>
      </c>
      <c r="H90" s="242"/>
      <c r="I90" s="243">
        <f>ROUND(E90*H90,2)</f>
        <v>0</v>
      </c>
      <c r="J90" s="242"/>
      <c r="K90" s="243">
        <f>ROUND(E90*J90,2)</f>
        <v>0</v>
      </c>
      <c r="L90" s="243">
        <v>21</v>
      </c>
      <c r="M90" s="243">
        <f>G90*(1+L90/100)</f>
        <v>0</v>
      </c>
      <c r="N90" s="241">
        <v>0</v>
      </c>
      <c r="O90" s="241">
        <f>ROUND(E90*N90,2)</f>
        <v>0</v>
      </c>
      <c r="P90" s="241">
        <v>0.02</v>
      </c>
      <c r="Q90" s="241">
        <f>ROUND(E90*P90,2)</f>
        <v>0.6</v>
      </c>
      <c r="R90" s="243" t="s">
        <v>161</v>
      </c>
      <c r="S90" s="243" t="s">
        <v>135</v>
      </c>
      <c r="T90" s="244" t="s">
        <v>126</v>
      </c>
      <c r="U90" s="227">
        <v>0.13</v>
      </c>
      <c r="V90" s="227">
        <f>ROUND(E90*U90,2)</f>
        <v>3.9</v>
      </c>
      <c r="W90" s="227"/>
      <c r="X90" s="227" t="s">
        <v>149</v>
      </c>
      <c r="Y90" s="227" t="s">
        <v>127</v>
      </c>
      <c r="Z90" s="217"/>
      <c r="AA90" s="217"/>
      <c r="AB90" s="217"/>
      <c r="AC90" s="217"/>
      <c r="AD90" s="217"/>
      <c r="AE90" s="217"/>
      <c r="AF90" s="217"/>
      <c r="AG90" s="217" t="s">
        <v>136</v>
      </c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  <c r="AW90" s="217"/>
      <c r="AX90" s="217"/>
      <c r="AY90" s="217"/>
      <c r="AZ90" s="217"/>
      <c r="BA90" s="217"/>
      <c r="BB90" s="217"/>
      <c r="BC90" s="217"/>
      <c r="BD90" s="217"/>
      <c r="BE90" s="217"/>
      <c r="BF90" s="217"/>
      <c r="BG90" s="217"/>
      <c r="BH90" s="217"/>
    </row>
    <row r="91" spans="1:60" outlineLevel="2" x14ac:dyDescent="0.2">
      <c r="A91" s="224"/>
      <c r="B91" s="225"/>
      <c r="C91" s="253"/>
      <c r="D91" s="246"/>
      <c r="E91" s="246"/>
      <c r="F91" s="246"/>
      <c r="G91" s="246"/>
      <c r="H91" s="227"/>
      <c r="I91" s="227"/>
      <c r="J91" s="227"/>
      <c r="K91" s="227"/>
      <c r="L91" s="227"/>
      <c r="M91" s="227"/>
      <c r="N91" s="226"/>
      <c r="O91" s="226"/>
      <c r="P91" s="226"/>
      <c r="Q91" s="226"/>
      <c r="R91" s="227"/>
      <c r="S91" s="227"/>
      <c r="T91" s="227"/>
      <c r="U91" s="227"/>
      <c r="V91" s="227"/>
      <c r="W91" s="227"/>
      <c r="X91" s="227"/>
      <c r="Y91" s="227"/>
      <c r="Z91" s="217"/>
      <c r="AA91" s="217"/>
      <c r="AB91" s="217"/>
      <c r="AC91" s="217"/>
      <c r="AD91" s="217"/>
      <c r="AE91" s="217"/>
      <c r="AF91" s="217"/>
      <c r="AG91" s="217" t="s">
        <v>129</v>
      </c>
      <c r="AH91" s="217"/>
      <c r="AI91" s="217"/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  <c r="AW91" s="217"/>
      <c r="AX91" s="217"/>
      <c r="AY91" s="217"/>
      <c r="AZ91" s="217"/>
      <c r="BA91" s="217"/>
      <c r="BB91" s="217"/>
      <c r="BC91" s="217"/>
      <c r="BD91" s="217"/>
      <c r="BE91" s="217"/>
      <c r="BF91" s="217"/>
      <c r="BG91" s="217"/>
      <c r="BH91" s="217"/>
    </row>
    <row r="92" spans="1:60" ht="22.5" outlineLevel="1" x14ac:dyDescent="0.2">
      <c r="A92" s="238">
        <v>22</v>
      </c>
      <c r="B92" s="239" t="s">
        <v>219</v>
      </c>
      <c r="C92" s="252" t="s">
        <v>220</v>
      </c>
      <c r="D92" s="240" t="s">
        <v>133</v>
      </c>
      <c r="E92" s="241">
        <v>48</v>
      </c>
      <c r="F92" s="242"/>
      <c r="G92" s="243">
        <f>ROUND(E92*F92,2)</f>
        <v>0</v>
      </c>
      <c r="H92" s="242"/>
      <c r="I92" s="243">
        <f>ROUND(E92*H92,2)</f>
        <v>0</v>
      </c>
      <c r="J92" s="242"/>
      <c r="K92" s="243">
        <f>ROUND(E92*J92,2)</f>
        <v>0</v>
      </c>
      <c r="L92" s="243">
        <v>21</v>
      </c>
      <c r="M92" s="243">
        <f>G92*(1+L92/100)</f>
        <v>0</v>
      </c>
      <c r="N92" s="241">
        <v>0</v>
      </c>
      <c r="O92" s="241">
        <f>ROUND(E92*N92,2)</f>
        <v>0</v>
      </c>
      <c r="P92" s="241">
        <v>4.5999999999999999E-2</v>
      </c>
      <c r="Q92" s="241">
        <f>ROUND(E92*P92,2)</f>
        <v>2.21</v>
      </c>
      <c r="R92" s="243" t="s">
        <v>161</v>
      </c>
      <c r="S92" s="243" t="s">
        <v>135</v>
      </c>
      <c r="T92" s="244" t="s">
        <v>126</v>
      </c>
      <c r="U92" s="227">
        <v>0.26</v>
      </c>
      <c r="V92" s="227">
        <f>ROUND(E92*U92,2)</f>
        <v>12.48</v>
      </c>
      <c r="W92" s="227"/>
      <c r="X92" s="227"/>
      <c r="Y92" s="227" t="s">
        <v>127</v>
      </c>
      <c r="Z92" s="217"/>
      <c r="AA92" s="217"/>
      <c r="AB92" s="217"/>
      <c r="AC92" s="217"/>
      <c r="AD92" s="217"/>
      <c r="AE92" s="217"/>
      <c r="AF92" s="217"/>
      <c r="AG92" s="217" t="s">
        <v>136</v>
      </c>
      <c r="AH92" s="217"/>
      <c r="AI92" s="217"/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  <c r="AW92" s="217"/>
      <c r="AX92" s="217"/>
      <c r="AY92" s="217"/>
      <c r="AZ92" s="217"/>
      <c r="BA92" s="217"/>
      <c r="BB92" s="217"/>
      <c r="BC92" s="217"/>
      <c r="BD92" s="217"/>
      <c r="BE92" s="217"/>
      <c r="BF92" s="217"/>
      <c r="BG92" s="217"/>
      <c r="BH92" s="217"/>
    </row>
    <row r="93" spans="1:60" outlineLevel="2" x14ac:dyDescent="0.2">
      <c r="A93" s="224"/>
      <c r="B93" s="225"/>
      <c r="C93" s="253"/>
      <c r="D93" s="246"/>
      <c r="E93" s="246"/>
      <c r="F93" s="246"/>
      <c r="G93" s="246"/>
      <c r="H93" s="227"/>
      <c r="I93" s="227"/>
      <c r="J93" s="227"/>
      <c r="K93" s="227"/>
      <c r="L93" s="227"/>
      <c r="M93" s="227"/>
      <c r="N93" s="226"/>
      <c r="O93" s="226"/>
      <c r="P93" s="226"/>
      <c r="Q93" s="226"/>
      <c r="R93" s="227"/>
      <c r="S93" s="227"/>
      <c r="T93" s="227"/>
      <c r="U93" s="227"/>
      <c r="V93" s="227"/>
      <c r="W93" s="227"/>
      <c r="X93" s="227"/>
      <c r="Y93" s="227"/>
      <c r="Z93" s="217"/>
      <c r="AA93" s="217"/>
      <c r="AB93" s="217"/>
      <c r="AC93" s="217"/>
      <c r="AD93" s="217"/>
      <c r="AE93" s="217"/>
      <c r="AF93" s="217"/>
      <c r="AG93" s="217" t="s">
        <v>129</v>
      </c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  <c r="AW93" s="217"/>
      <c r="AX93" s="217"/>
      <c r="AY93" s="217"/>
      <c r="AZ93" s="217"/>
      <c r="BA93" s="217"/>
      <c r="BB93" s="217"/>
      <c r="BC93" s="217"/>
      <c r="BD93" s="217"/>
      <c r="BE93" s="217"/>
      <c r="BF93" s="217"/>
      <c r="BG93" s="217"/>
      <c r="BH93" s="217"/>
    </row>
    <row r="94" spans="1:60" x14ac:dyDescent="0.2">
      <c r="A94" s="231" t="s">
        <v>121</v>
      </c>
      <c r="B94" s="232" t="s">
        <v>81</v>
      </c>
      <c r="C94" s="251" t="s">
        <v>82</v>
      </c>
      <c r="D94" s="233"/>
      <c r="E94" s="234"/>
      <c r="F94" s="235"/>
      <c r="G94" s="235">
        <f>SUMIF(AG95:AG100,"&lt;&gt;NOR",G95:G100)</f>
        <v>0</v>
      </c>
      <c r="H94" s="235"/>
      <c r="I94" s="235">
        <f>SUM(I95:I100)</f>
        <v>0</v>
      </c>
      <c r="J94" s="235"/>
      <c r="K94" s="235">
        <f>SUM(K95:K100)</f>
        <v>0</v>
      </c>
      <c r="L94" s="235"/>
      <c r="M94" s="235">
        <f>SUM(M95:M100)</f>
        <v>0</v>
      </c>
      <c r="N94" s="234"/>
      <c r="O94" s="234">
        <f>SUM(O95:O100)</f>
        <v>0</v>
      </c>
      <c r="P94" s="234"/>
      <c r="Q94" s="234">
        <f>SUM(Q95:Q100)</f>
        <v>0</v>
      </c>
      <c r="R94" s="235"/>
      <c r="S94" s="235"/>
      <c r="T94" s="236"/>
      <c r="U94" s="230"/>
      <c r="V94" s="230">
        <f>SUM(V95:V100)</f>
        <v>16.059999999999999</v>
      </c>
      <c r="W94" s="230"/>
      <c r="X94" s="230"/>
      <c r="Y94" s="230"/>
      <c r="AG94" t="s">
        <v>122</v>
      </c>
    </row>
    <row r="95" spans="1:60" outlineLevel="1" x14ac:dyDescent="0.2">
      <c r="A95" s="238">
        <v>23</v>
      </c>
      <c r="B95" s="239" t="s">
        <v>221</v>
      </c>
      <c r="C95" s="252" t="s">
        <v>222</v>
      </c>
      <c r="D95" s="240" t="s">
        <v>223</v>
      </c>
      <c r="E95" s="241">
        <v>40.868220000000001</v>
      </c>
      <c r="F95" s="242"/>
      <c r="G95" s="243">
        <f>ROUND(E95*F95,2)</f>
        <v>0</v>
      </c>
      <c r="H95" s="242"/>
      <c r="I95" s="243">
        <f>ROUND(E95*H95,2)</f>
        <v>0</v>
      </c>
      <c r="J95" s="242"/>
      <c r="K95" s="243">
        <f>ROUND(E95*J95,2)</f>
        <v>0</v>
      </c>
      <c r="L95" s="243">
        <v>21</v>
      </c>
      <c r="M95" s="243">
        <f>G95*(1+L95/100)</f>
        <v>0</v>
      </c>
      <c r="N95" s="241">
        <v>0</v>
      </c>
      <c r="O95" s="241">
        <f>ROUND(E95*N95,2)</f>
        <v>0</v>
      </c>
      <c r="P95" s="241">
        <v>0</v>
      </c>
      <c r="Q95" s="241">
        <f>ROUND(E95*P95,2)</f>
        <v>0</v>
      </c>
      <c r="R95" s="243" t="s">
        <v>134</v>
      </c>
      <c r="S95" s="243" t="s">
        <v>135</v>
      </c>
      <c r="T95" s="244" t="s">
        <v>126</v>
      </c>
      <c r="U95" s="227">
        <v>0.39300000000000002</v>
      </c>
      <c r="V95" s="227">
        <f>ROUND(E95*U95,2)</f>
        <v>16.059999999999999</v>
      </c>
      <c r="W95" s="227"/>
      <c r="X95" s="227"/>
      <c r="Y95" s="227" t="s">
        <v>127</v>
      </c>
      <c r="Z95" s="217"/>
      <c r="AA95" s="217"/>
      <c r="AB95" s="217"/>
      <c r="AC95" s="217"/>
      <c r="AD95" s="217"/>
      <c r="AE95" s="217"/>
      <c r="AF95" s="217"/>
      <c r="AG95" s="217" t="s">
        <v>224</v>
      </c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7"/>
      <c r="AY95" s="217"/>
      <c r="AZ95" s="217"/>
      <c r="BA95" s="217"/>
      <c r="BB95" s="217"/>
      <c r="BC95" s="217"/>
      <c r="BD95" s="217"/>
      <c r="BE95" s="217"/>
      <c r="BF95" s="217"/>
      <c r="BG95" s="217"/>
      <c r="BH95" s="217"/>
    </row>
    <row r="96" spans="1:60" ht="22.5" outlineLevel="2" x14ac:dyDescent="0.2">
      <c r="A96" s="224"/>
      <c r="B96" s="225"/>
      <c r="C96" s="254" t="s">
        <v>225</v>
      </c>
      <c r="D96" s="248"/>
      <c r="E96" s="248"/>
      <c r="F96" s="248"/>
      <c r="G96" s="248"/>
      <c r="H96" s="227"/>
      <c r="I96" s="227"/>
      <c r="J96" s="227"/>
      <c r="K96" s="227"/>
      <c r="L96" s="227"/>
      <c r="M96" s="227"/>
      <c r="N96" s="226"/>
      <c r="O96" s="226"/>
      <c r="P96" s="226"/>
      <c r="Q96" s="226"/>
      <c r="R96" s="227"/>
      <c r="S96" s="227"/>
      <c r="T96" s="227"/>
      <c r="U96" s="227"/>
      <c r="V96" s="227"/>
      <c r="W96" s="227"/>
      <c r="X96" s="227"/>
      <c r="Y96" s="227"/>
      <c r="Z96" s="217"/>
      <c r="AA96" s="217"/>
      <c r="AB96" s="217"/>
      <c r="AC96" s="217"/>
      <c r="AD96" s="217"/>
      <c r="AE96" s="217"/>
      <c r="AF96" s="217"/>
      <c r="AG96" s="217" t="s">
        <v>138</v>
      </c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  <c r="AW96" s="217"/>
      <c r="AX96" s="217"/>
      <c r="AY96" s="217"/>
      <c r="AZ96" s="217"/>
      <c r="BA96" s="247" t="str">
        <f>C96</f>
        <v>přesun hmot pro budovy občanské výstavby (JKSO 801), budovy pro bydlení (JKSO 803) budovy pro výrobu a služby (JKSO 812) s nosnou svislou konstrukcí zděnou z cihel nebo tvárnic nebo kovovou</v>
      </c>
      <c r="BB96" s="217"/>
      <c r="BC96" s="217"/>
      <c r="BD96" s="217"/>
      <c r="BE96" s="217"/>
      <c r="BF96" s="217"/>
      <c r="BG96" s="217"/>
      <c r="BH96" s="217"/>
    </row>
    <row r="97" spans="1:60" outlineLevel="2" x14ac:dyDescent="0.2">
      <c r="A97" s="224"/>
      <c r="B97" s="225"/>
      <c r="C97" s="255" t="s">
        <v>226</v>
      </c>
      <c r="D97" s="228"/>
      <c r="E97" s="229"/>
      <c r="F97" s="227"/>
      <c r="G97" s="227"/>
      <c r="H97" s="227"/>
      <c r="I97" s="227"/>
      <c r="J97" s="227"/>
      <c r="K97" s="227"/>
      <c r="L97" s="227"/>
      <c r="M97" s="227"/>
      <c r="N97" s="226"/>
      <c r="O97" s="226"/>
      <c r="P97" s="226"/>
      <c r="Q97" s="226"/>
      <c r="R97" s="227"/>
      <c r="S97" s="227"/>
      <c r="T97" s="227"/>
      <c r="U97" s="227"/>
      <c r="V97" s="227"/>
      <c r="W97" s="227"/>
      <c r="X97" s="227"/>
      <c r="Y97" s="227"/>
      <c r="Z97" s="217"/>
      <c r="AA97" s="217"/>
      <c r="AB97" s="217"/>
      <c r="AC97" s="217"/>
      <c r="AD97" s="217"/>
      <c r="AE97" s="217"/>
      <c r="AF97" s="217"/>
      <c r="AG97" s="217" t="s">
        <v>140</v>
      </c>
      <c r="AH97" s="217">
        <v>0</v>
      </c>
      <c r="AI97" s="217"/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  <c r="AW97" s="217"/>
      <c r="AX97" s="217"/>
      <c r="AY97" s="217"/>
      <c r="AZ97" s="217"/>
      <c r="BA97" s="217"/>
      <c r="BB97" s="217"/>
      <c r="BC97" s="217"/>
      <c r="BD97" s="217"/>
      <c r="BE97" s="217"/>
      <c r="BF97" s="217"/>
      <c r="BG97" s="217"/>
      <c r="BH97" s="217"/>
    </row>
    <row r="98" spans="1:60" outlineLevel="3" x14ac:dyDescent="0.2">
      <c r="A98" s="224"/>
      <c r="B98" s="225"/>
      <c r="C98" s="255" t="s">
        <v>227</v>
      </c>
      <c r="D98" s="228"/>
      <c r="E98" s="229"/>
      <c r="F98" s="227"/>
      <c r="G98" s="227"/>
      <c r="H98" s="227"/>
      <c r="I98" s="227"/>
      <c r="J98" s="227"/>
      <c r="K98" s="227"/>
      <c r="L98" s="227"/>
      <c r="M98" s="227"/>
      <c r="N98" s="226"/>
      <c r="O98" s="226"/>
      <c r="P98" s="226"/>
      <c r="Q98" s="226"/>
      <c r="R98" s="227"/>
      <c r="S98" s="227"/>
      <c r="T98" s="227"/>
      <c r="U98" s="227"/>
      <c r="V98" s="227"/>
      <c r="W98" s="227"/>
      <c r="X98" s="227"/>
      <c r="Y98" s="227"/>
      <c r="Z98" s="217"/>
      <c r="AA98" s="217"/>
      <c r="AB98" s="217"/>
      <c r="AC98" s="217"/>
      <c r="AD98" s="217"/>
      <c r="AE98" s="217"/>
      <c r="AF98" s="217"/>
      <c r="AG98" s="217" t="s">
        <v>140</v>
      </c>
      <c r="AH98" s="217">
        <v>0</v>
      </c>
      <c r="AI98" s="217"/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  <c r="AW98" s="217"/>
      <c r="AX98" s="217"/>
      <c r="AY98" s="217"/>
      <c r="AZ98" s="217"/>
      <c r="BA98" s="217"/>
      <c r="BB98" s="217"/>
      <c r="BC98" s="217"/>
      <c r="BD98" s="217"/>
      <c r="BE98" s="217"/>
      <c r="BF98" s="217"/>
      <c r="BG98" s="217"/>
      <c r="BH98" s="217"/>
    </row>
    <row r="99" spans="1:60" outlineLevel="3" x14ac:dyDescent="0.2">
      <c r="A99" s="224"/>
      <c r="B99" s="225"/>
      <c r="C99" s="255" t="s">
        <v>228</v>
      </c>
      <c r="D99" s="228"/>
      <c r="E99" s="229">
        <v>40.868220000000001</v>
      </c>
      <c r="F99" s="227"/>
      <c r="G99" s="227"/>
      <c r="H99" s="227"/>
      <c r="I99" s="227"/>
      <c r="J99" s="227"/>
      <c r="K99" s="227"/>
      <c r="L99" s="227"/>
      <c r="M99" s="227"/>
      <c r="N99" s="226"/>
      <c r="O99" s="226"/>
      <c r="P99" s="226"/>
      <c r="Q99" s="226"/>
      <c r="R99" s="227"/>
      <c r="S99" s="227"/>
      <c r="T99" s="227"/>
      <c r="U99" s="227"/>
      <c r="V99" s="227"/>
      <c r="W99" s="227"/>
      <c r="X99" s="227"/>
      <c r="Y99" s="227"/>
      <c r="Z99" s="217"/>
      <c r="AA99" s="217"/>
      <c r="AB99" s="217"/>
      <c r="AC99" s="217"/>
      <c r="AD99" s="217"/>
      <c r="AE99" s="217"/>
      <c r="AF99" s="217"/>
      <c r="AG99" s="217" t="s">
        <v>140</v>
      </c>
      <c r="AH99" s="217">
        <v>0</v>
      </c>
      <c r="AI99" s="217"/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217"/>
      <c r="BG99" s="217"/>
      <c r="BH99" s="217"/>
    </row>
    <row r="100" spans="1:60" outlineLevel="2" x14ac:dyDescent="0.2">
      <c r="A100" s="224"/>
      <c r="B100" s="225"/>
      <c r="C100" s="256"/>
      <c r="D100" s="245"/>
      <c r="E100" s="245"/>
      <c r="F100" s="245"/>
      <c r="G100" s="245"/>
      <c r="H100" s="227"/>
      <c r="I100" s="227"/>
      <c r="J100" s="227"/>
      <c r="K100" s="227"/>
      <c r="L100" s="227"/>
      <c r="M100" s="227"/>
      <c r="N100" s="226"/>
      <c r="O100" s="226"/>
      <c r="P100" s="226"/>
      <c r="Q100" s="226"/>
      <c r="R100" s="227"/>
      <c r="S100" s="227"/>
      <c r="T100" s="227"/>
      <c r="U100" s="227"/>
      <c r="V100" s="227"/>
      <c r="W100" s="227"/>
      <c r="X100" s="227"/>
      <c r="Y100" s="227"/>
      <c r="Z100" s="217"/>
      <c r="AA100" s="217"/>
      <c r="AB100" s="217"/>
      <c r="AC100" s="217"/>
      <c r="AD100" s="217"/>
      <c r="AE100" s="217"/>
      <c r="AF100" s="217"/>
      <c r="AG100" s="217" t="s">
        <v>129</v>
      </c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  <c r="AW100" s="217"/>
      <c r="AX100" s="217"/>
      <c r="AY100" s="217"/>
      <c r="AZ100" s="217"/>
      <c r="BA100" s="217"/>
      <c r="BB100" s="217"/>
      <c r="BC100" s="217"/>
      <c r="BD100" s="217"/>
      <c r="BE100" s="217"/>
      <c r="BF100" s="217"/>
      <c r="BG100" s="217"/>
      <c r="BH100" s="217"/>
    </row>
    <row r="101" spans="1:60" x14ac:dyDescent="0.2">
      <c r="A101" s="231" t="s">
        <v>121</v>
      </c>
      <c r="B101" s="232" t="s">
        <v>83</v>
      </c>
      <c r="C101" s="251" t="s">
        <v>84</v>
      </c>
      <c r="D101" s="233"/>
      <c r="E101" s="234"/>
      <c r="F101" s="235"/>
      <c r="G101" s="235">
        <f>SUMIF(AG102:AG105,"&lt;&gt;NOR",G102:G105)</f>
        <v>0</v>
      </c>
      <c r="H101" s="235"/>
      <c r="I101" s="235">
        <f>SUM(I102:I105)</f>
        <v>0</v>
      </c>
      <c r="J101" s="235"/>
      <c r="K101" s="235">
        <f>SUM(K102:K105)</f>
        <v>0</v>
      </c>
      <c r="L101" s="235"/>
      <c r="M101" s="235">
        <f>SUM(M102:M105)</f>
        <v>0</v>
      </c>
      <c r="N101" s="234"/>
      <c r="O101" s="234">
        <f>SUM(O102:O105)</f>
        <v>0</v>
      </c>
      <c r="P101" s="234"/>
      <c r="Q101" s="234">
        <f>SUM(Q102:Q105)</f>
        <v>0</v>
      </c>
      <c r="R101" s="235"/>
      <c r="S101" s="235"/>
      <c r="T101" s="236"/>
      <c r="U101" s="230"/>
      <c r="V101" s="230">
        <f>SUM(V102:V105)</f>
        <v>4.67</v>
      </c>
      <c r="W101" s="230"/>
      <c r="X101" s="230"/>
      <c r="Y101" s="230"/>
      <c r="AG101" t="s">
        <v>122</v>
      </c>
    </row>
    <row r="102" spans="1:60" outlineLevel="1" x14ac:dyDescent="0.2">
      <c r="A102" s="238">
        <v>24</v>
      </c>
      <c r="B102" s="239" t="s">
        <v>229</v>
      </c>
      <c r="C102" s="252" t="s">
        <v>230</v>
      </c>
      <c r="D102" s="240" t="s">
        <v>133</v>
      </c>
      <c r="E102" s="241">
        <v>11.6</v>
      </c>
      <c r="F102" s="242"/>
      <c r="G102" s="243">
        <f>ROUND(E102*F102,2)</f>
        <v>0</v>
      </c>
      <c r="H102" s="242"/>
      <c r="I102" s="243">
        <f>ROUND(E102*H102,2)</f>
        <v>0</v>
      </c>
      <c r="J102" s="242"/>
      <c r="K102" s="243">
        <f>ROUND(E102*J102,2)</f>
        <v>0</v>
      </c>
      <c r="L102" s="243">
        <v>21</v>
      </c>
      <c r="M102" s="243">
        <f>G102*(1+L102/100)</f>
        <v>0</v>
      </c>
      <c r="N102" s="241">
        <v>3.1E-4</v>
      </c>
      <c r="O102" s="241">
        <f>ROUND(E102*N102,2)</f>
        <v>0</v>
      </c>
      <c r="P102" s="241">
        <v>0</v>
      </c>
      <c r="Q102" s="241">
        <f>ROUND(E102*P102,2)</f>
        <v>0</v>
      </c>
      <c r="R102" s="243" t="s">
        <v>231</v>
      </c>
      <c r="S102" s="243" t="s">
        <v>135</v>
      </c>
      <c r="T102" s="244" t="s">
        <v>126</v>
      </c>
      <c r="U102" s="227">
        <v>0.40300000000000002</v>
      </c>
      <c r="V102" s="227">
        <f>ROUND(E102*U102,2)</f>
        <v>4.67</v>
      </c>
      <c r="W102" s="227"/>
      <c r="X102" s="227"/>
      <c r="Y102" s="227" t="s">
        <v>127</v>
      </c>
      <c r="Z102" s="217"/>
      <c r="AA102" s="217"/>
      <c r="AB102" s="217"/>
      <c r="AC102" s="217"/>
      <c r="AD102" s="217"/>
      <c r="AE102" s="217"/>
      <c r="AF102" s="217"/>
      <c r="AG102" s="217" t="s">
        <v>232</v>
      </c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  <c r="AW102" s="217"/>
      <c r="AX102" s="217"/>
      <c r="AY102" s="217"/>
      <c r="AZ102" s="217"/>
      <c r="BA102" s="217"/>
      <c r="BB102" s="217"/>
      <c r="BC102" s="217"/>
      <c r="BD102" s="217"/>
      <c r="BE102" s="217"/>
      <c r="BF102" s="217"/>
      <c r="BG102" s="217"/>
      <c r="BH102" s="217"/>
    </row>
    <row r="103" spans="1:60" outlineLevel="2" x14ac:dyDescent="0.2">
      <c r="A103" s="224"/>
      <c r="B103" s="225"/>
      <c r="C103" s="257" t="s">
        <v>233</v>
      </c>
      <c r="D103" s="249"/>
      <c r="E103" s="249"/>
      <c r="F103" s="249"/>
      <c r="G103" s="249"/>
      <c r="H103" s="227"/>
      <c r="I103" s="227"/>
      <c r="J103" s="227"/>
      <c r="K103" s="227"/>
      <c r="L103" s="227"/>
      <c r="M103" s="227"/>
      <c r="N103" s="226"/>
      <c r="O103" s="226"/>
      <c r="P103" s="226"/>
      <c r="Q103" s="226"/>
      <c r="R103" s="227"/>
      <c r="S103" s="227"/>
      <c r="T103" s="227"/>
      <c r="U103" s="227"/>
      <c r="V103" s="227"/>
      <c r="W103" s="227"/>
      <c r="X103" s="227"/>
      <c r="Y103" s="227"/>
      <c r="Z103" s="217"/>
      <c r="AA103" s="217"/>
      <c r="AB103" s="217"/>
      <c r="AC103" s="217"/>
      <c r="AD103" s="217"/>
      <c r="AE103" s="217"/>
      <c r="AF103" s="217"/>
      <c r="AG103" s="217" t="s">
        <v>145</v>
      </c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  <c r="AW103" s="217"/>
      <c r="AX103" s="217"/>
      <c r="AY103" s="217"/>
      <c r="AZ103" s="217"/>
      <c r="BA103" s="217"/>
      <c r="BB103" s="217"/>
      <c r="BC103" s="217"/>
      <c r="BD103" s="217"/>
      <c r="BE103" s="217"/>
      <c r="BF103" s="217"/>
      <c r="BG103" s="217"/>
      <c r="BH103" s="217"/>
    </row>
    <row r="104" spans="1:60" outlineLevel="2" x14ac:dyDescent="0.2">
      <c r="A104" s="224"/>
      <c r="B104" s="225"/>
      <c r="C104" s="255" t="s">
        <v>234</v>
      </c>
      <c r="D104" s="228"/>
      <c r="E104" s="229">
        <v>11.6</v>
      </c>
      <c r="F104" s="227"/>
      <c r="G104" s="227"/>
      <c r="H104" s="227"/>
      <c r="I104" s="227"/>
      <c r="J104" s="227"/>
      <c r="K104" s="227"/>
      <c r="L104" s="227"/>
      <c r="M104" s="227"/>
      <c r="N104" s="226"/>
      <c r="O104" s="226"/>
      <c r="P104" s="226"/>
      <c r="Q104" s="226"/>
      <c r="R104" s="227"/>
      <c r="S104" s="227"/>
      <c r="T104" s="227"/>
      <c r="U104" s="227"/>
      <c r="V104" s="227"/>
      <c r="W104" s="227"/>
      <c r="X104" s="227"/>
      <c r="Y104" s="227"/>
      <c r="Z104" s="217"/>
      <c r="AA104" s="217"/>
      <c r="AB104" s="217"/>
      <c r="AC104" s="217"/>
      <c r="AD104" s="217"/>
      <c r="AE104" s="217"/>
      <c r="AF104" s="217"/>
      <c r="AG104" s="217" t="s">
        <v>140</v>
      </c>
      <c r="AH104" s="217">
        <v>0</v>
      </c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  <c r="AW104" s="217"/>
      <c r="AX104" s="217"/>
      <c r="AY104" s="217"/>
      <c r="AZ104" s="217"/>
      <c r="BA104" s="217"/>
      <c r="BB104" s="217"/>
      <c r="BC104" s="217"/>
      <c r="BD104" s="217"/>
      <c r="BE104" s="217"/>
      <c r="BF104" s="217"/>
      <c r="BG104" s="217"/>
      <c r="BH104" s="217"/>
    </row>
    <row r="105" spans="1:60" outlineLevel="2" x14ac:dyDescent="0.2">
      <c r="A105" s="224"/>
      <c r="B105" s="225"/>
      <c r="C105" s="256"/>
      <c r="D105" s="245"/>
      <c r="E105" s="245"/>
      <c r="F105" s="245"/>
      <c r="G105" s="245"/>
      <c r="H105" s="227"/>
      <c r="I105" s="227"/>
      <c r="J105" s="227"/>
      <c r="K105" s="227"/>
      <c r="L105" s="227"/>
      <c r="M105" s="227"/>
      <c r="N105" s="226"/>
      <c r="O105" s="226"/>
      <c r="P105" s="226"/>
      <c r="Q105" s="226"/>
      <c r="R105" s="227"/>
      <c r="S105" s="227"/>
      <c r="T105" s="227"/>
      <c r="U105" s="227"/>
      <c r="V105" s="227"/>
      <c r="W105" s="227"/>
      <c r="X105" s="227"/>
      <c r="Y105" s="227"/>
      <c r="Z105" s="217"/>
      <c r="AA105" s="217"/>
      <c r="AB105" s="217"/>
      <c r="AC105" s="217"/>
      <c r="AD105" s="217"/>
      <c r="AE105" s="217"/>
      <c r="AF105" s="217"/>
      <c r="AG105" s="217" t="s">
        <v>129</v>
      </c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  <c r="AW105" s="217"/>
      <c r="AX105" s="217"/>
      <c r="AY105" s="217"/>
      <c r="AZ105" s="217"/>
      <c r="BA105" s="217"/>
      <c r="BB105" s="217"/>
      <c r="BC105" s="217"/>
      <c r="BD105" s="217"/>
      <c r="BE105" s="217"/>
      <c r="BF105" s="217"/>
      <c r="BG105" s="217"/>
      <c r="BH105" s="217"/>
    </row>
    <row r="106" spans="1:60" x14ac:dyDescent="0.2">
      <c r="A106" s="231" t="s">
        <v>121</v>
      </c>
      <c r="B106" s="232" t="s">
        <v>85</v>
      </c>
      <c r="C106" s="251" t="s">
        <v>86</v>
      </c>
      <c r="D106" s="233"/>
      <c r="E106" s="234"/>
      <c r="F106" s="235"/>
      <c r="G106" s="235">
        <f>SUMIF(AG107:AG115,"&lt;&gt;NOR",G107:G115)</f>
        <v>0</v>
      </c>
      <c r="H106" s="235"/>
      <c r="I106" s="235">
        <f>SUM(I107:I115)</f>
        <v>0</v>
      </c>
      <c r="J106" s="235"/>
      <c r="K106" s="235">
        <f>SUM(K107:K115)</f>
        <v>0</v>
      </c>
      <c r="L106" s="235"/>
      <c r="M106" s="235">
        <f>SUM(M107:M115)</f>
        <v>0</v>
      </c>
      <c r="N106" s="234"/>
      <c r="O106" s="234">
        <f>SUM(O107:O115)</f>
        <v>0.43999999999999995</v>
      </c>
      <c r="P106" s="234"/>
      <c r="Q106" s="234">
        <f>SUM(Q107:Q115)</f>
        <v>0</v>
      </c>
      <c r="R106" s="235"/>
      <c r="S106" s="235"/>
      <c r="T106" s="236"/>
      <c r="U106" s="230"/>
      <c r="V106" s="230">
        <f>SUM(V107:V115)</f>
        <v>279.22000000000003</v>
      </c>
      <c r="W106" s="230"/>
      <c r="X106" s="230"/>
      <c r="Y106" s="230"/>
      <c r="AG106" t="s">
        <v>122</v>
      </c>
    </row>
    <row r="107" spans="1:60" outlineLevel="1" x14ac:dyDescent="0.2">
      <c r="A107" s="238">
        <v>25</v>
      </c>
      <c r="B107" s="239" t="s">
        <v>235</v>
      </c>
      <c r="C107" s="252" t="s">
        <v>236</v>
      </c>
      <c r="D107" s="240" t="s">
        <v>133</v>
      </c>
      <c r="E107" s="241">
        <v>2077.692</v>
      </c>
      <c r="F107" s="242"/>
      <c r="G107" s="243">
        <f>ROUND(E107*F107,2)</f>
        <v>0</v>
      </c>
      <c r="H107" s="242"/>
      <c r="I107" s="243">
        <f>ROUND(E107*H107,2)</f>
        <v>0</v>
      </c>
      <c r="J107" s="242"/>
      <c r="K107" s="243">
        <f>ROUND(E107*J107,2)</f>
        <v>0</v>
      </c>
      <c r="L107" s="243">
        <v>21</v>
      </c>
      <c r="M107" s="243">
        <f>G107*(1+L107/100)</f>
        <v>0</v>
      </c>
      <c r="N107" s="241">
        <v>6.9999999999999994E-5</v>
      </c>
      <c r="O107" s="241">
        <f>ROUND(E107*N107,2)</f>
        <v>0.15</v>
      </c>
      <c r="P107" s="241">
        <v>0</v>
      </c>
      <c r="Q107" s="241">
        <f>ROUND(E107*P107,2)</f>
        <v>0</v>
      </c>
      <c r="R107" s="243" t="s">
        <v>204</v>
      </c>
      <c r="S107" s="243" t="s">
        <v>135</v>
      </c>
      <c r="T107" s="244" t="s">
        <v>126</v>
      </c>
      <c r="U107" s="227">
        <v>3.2480000000000002E-2</v>
      </c>
      <c r="V107" s="227">
        <f>ROUND(E107*U107,2)</f>
        <v>67.48</v>
      </c>
      <c r="W107" s="227"/>
      <c r="X107" s="227"/>
      <c r="Y107" s="227" t="s">
        <v>127</v>
      </c>
      <c r="Z107" s="217"/>
      <c r="AA107" s="217"/>
      <c r="AB107" s="217"/>
      <c r="AC107" s="217"/>
      <c r="AD107" s="217"/>
      <c r="AE107" s="217"/>
      <c r="AF107" s="217"/>
      <c r="AG107" s="217" t="s">
        <v>232</v>
      </c>
      <c r="AH107" s="217"/>
      <c r="AI107" s="217"/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  <c r="AW107" s="217"/>
      <c r="AX107" s="217"/>
      <c r="AY107" s="217"/>
      <c r="AZ107" s="217"/>
      <c r="BA107" s="217"/>
      <c r="BB107" s="217"/>
      <c r="BC107" s="217"/>
      <c r="BD107" s="217"/>
      <c r="BE107" s="217"/>
      <c r="BF107" s="217"/>
      <c r="BG107" s="217"/>
      <c r="BH107" s="217"/>
    </row>
    <row r="108" spans="1:60" outlineLevel="2" x14ac:dyDescent="0.2">
      <c r="A108" s="224"/>
      <c r="B108" s="225"/>
      <c r="C108" s="255" t="s">
        <v>237</v>
      </c>
      <c r="D108" s="228"/>
      <c r="E108" s="229">
        <v>1820.6</v>
      </c>
      <c r="F108" s="227"/>
      <c r="G108" s="227"/>
      <c r="H108" s="227"/>
      <c r="I108" s="227"/>
      <c r="J108" s="227"/>
      <c r="K108" s="227"/>
      <c r="L108" s="227"/>
      <c r="M108" s="227"/>
      <c r="N108" s="226"/>
      <c r="O108" s="226"/>
      <c r="P108" s="226"/>
      <c r="Q108" s="226"/>
      <c r="R108" s="227"/>
      <c r="S108" s="227"/>
      <c r="T108" s="227"/>
      <c r="U108" s="227"/>
      <c r="V108" s="227"/>
      <c r="W108" s="227"/>
      <c r="X108" s="227"/>
      <c r="Y108" s="227"/>
      <c r="Z108" s="217"/>
      <c r="AA108" s="217"/>
      <c r="AB108" s="217"/>
      <c r="AC108" s="217"/>
      <c r="AD108" s="217"/>
      <c r="AE108" s="217"/>
      <c r="AF108" s="217"/>
      <c r="AG108" s="217" t="s">
        <v>140</v>
      </c>
      <c r="AH108" s="217">
        <v>0</v>
      </c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  <c r="AW108" s="217"/>
      <c r="AX108" s="217"/>
      <c r="AY108" s="217"/>
      <c r="AZ108" s="217"/>
      <c r="BA108" s="217"/>
      <c r="BB108" s="217"/>
      <c r="BC108" s="217"/>
      <c r="BD108" s="217"/>
      <c r="BE108" s="217"/>
      <c r="BF108" s="217"/>
      <c r="BG108" s="217"/>
      <c r="BH108" s="217"/>
    </row>
    <row r="109" spans="1:60" outlineLevel="3" x14ac:dyDescent="0.2">
      <c r="A109" s="224"/>
      <c r="B109" s="225"/>
      <c r="C109" s="255" t="s">
        <v>238</v>
      </c>
      <c r="D109" s="228"/>
      <c r="E109" s="229">
        <v>122.5</v>
      </c>
      <c r="F109" s="227"/>
      <c r="G109" s="227"/>
      <c r="H109" s="227"/>
      <c r="I109" s="227"/>
      <c r="J109" s="227"/>
      <c r="K109" s="227"/>
      <c r="L109" s="227"/>
      <c r="M109" s="227"/>
      <c r="N109" s="226"/>
      <c r="O109" s="226"/>
      <c r="P109" s="226"/>
      <c r="Q109" s="226"/>
      <c r="R109" s="227"/>
      <c r="S109" s="227"/>
      <c r="T109" s="227"/>
      <c r="U109" s="227"/>
      <c r="V109" s="227"/>
      <c r="W109" s="227"/>
      <c r="X109" s="227"/>
      <c r="Y109" s="227"/>
      <c r="Z109" s="217"/>
      <c r="AA109" s="217"/>
      <c r="AB109" s="217"/>
      <c r="AC109" s="217"/>
      <c r="AD109" s="217"/>
      <c r="AE109" s="217"/>
      <c r="AF109" s="217"/>
      <c r="AG109" s="217" t="s">
        <v>140</v>
      </c>
      <c r="AH109" s="217">
        <v>0</v>
      </c>
      <c r="AI109" s="217"/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  <c r="AW109" s="217"/>
      <c r="AX109" s="217"/>
      <c r="AY109" s="217"/>
      <c r="AZ109" s="217"/>
      <c r="BA109" s="217"/>
      <c r="BB109" s="217"/>
      <c r="BC109" s="217"/>
      <c r="BD109" s="217"/>
      <c r="BE109" s="217"/>
      <c r="BF109" s="217"/>
      <c r="BG109" s="217"/>
      <c r="BH109" s="217"/>
    </row>
    <row r="110" spans="1:60" outlineLevel="3" x14ac:dyDescent="0.2">
      <c r="A110" s="224"/>
      <c r="B110" s="225"/>
      <c r="C110" s="255" t="s">
        <v>154</v>
      </c>
      <c r="D110" s="228"/>
      <c r="E110" s="229">
        <v>148.03200000000001</v>
      </c>
      <c r="F110" s="227"/>
      <c r="G110" s="227"/>
      <c r="H110" s="227"/>
      <c r="I110" s="227"/>
      <c r="J110" s="227"/>
      <c r="K110" s="227"/>
      <c r="L110" s="227"/>
      <c r="M110" s="227"/>
      <c r="N110" s="226"/>
      <c r="O110" s="226"/>
      <c r="P110" s="226"/>
      <c r="Q110" s="226"/>
      <c r="R110" s="227"/>
      <c r="S110" s="227"/>
      <c r="T110" s="227"/>
      <c r="U110" s="227"/>
      <c r="V110" s="227"/>
      <c r="W110" s="227"/>
      <c r="X110" s="227"/>
      <c r="Y110" s="227"/>
      <c r="Z110" s="217"/>
      <c r="AA110" s="217"/>
      <c r="AB110" s="217"/>
      <c r="AC110" s="217"/>
      <c r="AD110" s="217"/>
      <c r="AE110" s="217"/>
      <c r="AF110" s="217"/>
      <c r="AG110" s="217" t="s">
        <v>140</v>
      </c>
      <c r="AH110" s="217">
        <v>0</v>
      </c>
      <c r="AI110" s="217"/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  <c r="AW110" s="217"/>
      <c r="AX110" s="217"/>
      <c r="AY110" s="217"/>
      <c r="AZ110" s="217"/>
      <c r="BA110" s="217"/>
      <c r="BB110" s="217"/>
      <c r="BC110" s="217"/>
      <c r="BD110" s="217"/>
      <c r="BE110" s="217"/>
      <c r="BF110" s="217"/>
      <c r="BG110" s="217"/>
      <c r="BH110" s="217"/>
    </row>
    <row r="111" spans="1:60" outlineLevel="3" x14ac:dyDescent="0.2">
      <c r="A111" s="224"/>
      <c r="B111" s="225"/>
      <c r="C111" s="255" t="s">
        <v>239</v>
      </c>
      <c r="D111" s="228"/>
      <c r="E111" s="229">
        <v>-13.44</v>
      </c>
      <c r="F111" s="227"/>
      <c r="G111" s="227"/>
      <c r="H111" s="227"/>
      <c r="I111" s="227"/>
      <c r="J111" s="227"/>
      <c r="K111" s="227"/>
      <c r="L111" s="227"/>
      <c r="M111" s="227"/>
      <c r="N111" s="226"/>
      <c r="O111" s="226"/>
      <c r="P111" s="226"/>
      <c r="Q111" s="226"/>
      <c r="R111" s="227"/>
      <c r="S111" s="227"/>
      <c r="T111" s="227"/>
      <c r="U111" s="227"/>
      <c r="V111" s="227"/>
      <c r="W111" s="227"/>
      <c r="X111" s="227"/>
      <c r="Y111" s="227"/>
      <c r="Z111" s="217"/>
      <c r="AA111" s="217"/>
      <c r="AB111" s="217"/>
      <c r="AC111" s="217"/>
      <c r="AD111" s="217"/>
      <c r="AE111" s="217"/>
      <c r="AF111" s="217"/>
      <c r="AG111" s="217" t="s">
        <v>140</v>
      </c>
      <c r="AH111" s="217">
        <v>0</v>
      </c>
      <c r="AI111" s="217"/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  <c r="AW111" s="217"/>
      <c r="AX111" s="217"/>
      <c r="AY111" s="217"/>
      <c r="AZ111" s="217"/>
      <c r="BA111" s="217"/>
      <c r="BB111" s="217"/>
      <c r="BC111" s="217"/>
      <c r="BD111" s="217"/>
      <c r="BE111" s="217"/>
      <c r="BF111" s="217"/>
      <c r="BG111" s="217"/>
      <c r="BH111" s="217"/>
    </row>
    <row r="112" spans="1:60" outlineLevel="2" x14ac:dyDescent="0.2">
      <c r="A112" s="224"/>
      <c r="B112" s="225"/>
      <c r="C112" s="256"/>
      <c r="D112" s="245"/>
      <c r="E112" s="245"/>
      <c r="F112" s="245"/>
      <c r="G112" s="245"/>
      <c r="H112" s="227"/>
      <c r="I112" s="227"/>
      <c r="J112" s="227"/>
      <c r="K112" s="227"/>
      <c r="L112" s="227"/>
      <c r="M112" s="227"/>
      <c r="N112" s="226"/>
      <c r="O112" s="226"/>
      <c r="P112" s="226"/>
      <c r="Q112" s="226"/>
      <c r="R112" s="227"/>
      <c r="S112" s="227"/>
      <c r="T112" s="227"/>
      <c r="U112" s="227"/>
      <c r="V112" s="227"/>
      <c r="W112" s="227"/>
      <c r="X112" s="227"/>
      <c r="Y112" s="227"/>
      <c r="Z112" s="217"/>
      <c r="AA112" s="217"/>
      <c r="AB112" s="217"/>
      <c r="AC112" s="217"/>
      <c r="AD112" s="217"/>
      <c r="AE112" s="217"/>
      <c r="AF112" s="217"/>
      <c r="AG112" s="217" t="s">
        <v>129</v>
      </c>
      <c r="AH112" s="217"/>
      <c r="AI112" s="217"/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  <c r="AW112" s="217"/>
      <c r="AX112" s="217"/>
      <c r="AY112" s="217"/>
      <c r="AZ112" s="217"/>
      <c r="BA112" s="217"/>
      <c r="BB112" s="217"/>
      <c r="BC112" s="217"/>
      <c r="BD112" s="217"/>
      <c r="BE112" s="217"/>
      <c r="BF112" s="217"/>
      <c r="BG112" s="217"/>
      <c r="BH112" s="217"/>
    </row>
    <row r="113" spans="1:60" outlineLevel="1" x14ac:dyDescent="0.2">
      <c r="A113" s="238">
        <v>26</v>
      </c>
      <c r="B113" s="239" t="s">
        <v>240</v>
      </c>
      <c r="C113" s="252" t="s">
        <v>241</v>
      </c>
      <c r="D113" s="240" t="s">
        <v>133</v>
      </c>
      <c r="E113" s="241">
        <v>2077.692</v>
      </c>
      <c r="F113" s="242"/>
      <c r="G113" s="243">
        <f>ROUND(E113*F113,2)</f>
        <v>0</v>
      </c>
      <c r="H113" s="242"/>
      <c r="I113" s="243">
        <f>ROUND(E113*H113,2)</f>
        <v>0</v>
      </c>
      <c r="J113" s="242"/>
      <c r="K113" s="243">
        <f>ROUND(E113*J113,2)</f>
        <v>0</v>
      </c>
      <c r="L113" s="243">
        <v>21</v>
      </c>
      <c r="M113" s="243">
        <f>G113*(1+L113/100)</f>
        <v>0</v>
      </c>
      <c r="N113" s="241">
        <v>1.3999999999999999E-4</v>
      </c>
      <c r="O113" s="241">
        <f>ROUND(E113*N113,2)</f>
        <v>0.28999999999999998</v>
      </c>
      <c r="P113" s="241">
        <v>0</v>
      </c>
      <c r="Q113" s="241">
        <f>ROUND(E113*P113,2)</f>
        <v>0</v>
      </c>
      <c r="R113" s="243" t="s">
        <v>204</v>
      </c>
      <c r="S113" s="243" t="s">
        <v>135</v>
      </c>
      <c r="T113" s="244" t="s">
        <v>126</v>
      </c>
      <c r="U113" s="227">
        <v>0.10191</v>
      </c>
      <c r="V113" s="227">
        <f>ROUND(E113*U113,2)</f>
        <v>211.74</v>
      </c>
      <c r="W113" s="227"/>
      <c r="X113" s="227"/>
      <c r="Y113" s="227" t="s">
        <v>127</v>
      </c>
      <c r="Z113" s="217"/>
      <c r="AA113" s="217"/>
      <c r="AB113" s="217"/>
      <c r="AC113" s="217"/>
      <c r="AD113" s="217"/>
      <c r="AE113" s="217"/>
      <c r="AF113" s="217"/>
      <c r="AG113" s="217" t="s">
        <v>232</v>
      </c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  <c r="AW113" s="217"/>
      <c r="AX113" s="217"/>
      <c r="AY113" s="217"/>
      <c r="AZ113" s="217"/>
      <c r="BA113" s="217"/>
      <c r="BB113" s="217"/>
      <c r="BC113" s="217"/>
      <c r="BD113" s="217"/>
      <c r="BE113" s="217"/>
      <c r="BF113" s="217"/>
      <c r="BG113" s="217"/>
      <c r="BH113" s="217"/>
    </row>
    <row r="114" spans="1:60" outlineLevel="2" x14ac:dyDescent="0.2">
      <c r="A114" s="224"/>
      <c r="B114" s="225"/>
      <c r="C114" s="255" t="s">
        <v>242</v>
      </c>
      <c r="D114" s="228"/>
      <c r="E114" s="229">
        <v>2077.692</v>
      </c>
      <c r="F114" s="227"/>
      <c r="G114" s="227"/>
      <c r="H114" s="227"/>
      <c r="I114" s="227"/>
      <c r="J114" s="227"/>
      <c r="K114" s="227"/>
      <c r="L114" s="227"/>
      <c r="M114" s="227"/>
      <c r="N114" s="226"/>
      <c r="O114" s="226"/>
      <c r="P114" s="226"/>
      <c r="Q114" s="226"/>
      <c r="R114" s="227"/>
      <c r="S114" s="227"/>
      <c r="T114" s="227"/>
      <c r="U114" s="227"/>
      <c r="V114" s="227"/>
      <c r="W114" s="227"/>
      <c r="X114" s="227"/>
      <c r="Y114" s="227"/>
      <c r="Z114" s="217"/>
      <c r="AA114" s="217"/>
      <c r="AB114" s="217"/>
      <c r="AC114" s="217"/>
      <c r="AD114" s="217"/>
      <c r="AE114" s="217"/>
      <c r="AF114" s="217"/>
      <c r="AG114" s="217" t="s">
        <v>140</v>
      </c>
      <c r="AH114" s="217">
        <v>5</v>
      </c>
      <c r="AI114" s="217"/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  <c r="AW114" s="217"/>
      <c r="AX114" s="217"/>
      <c r="AY114" s="217"/>
      <c r="AZ114" s="217"/>
      <c r="BA114" s="217"/>
      <c r="BB114" s="217"/>
      <c r="BC114" s="217"/>
      <c r="BD114" s="217"/>
      <c r="BE114" s="217"/>
      <c r="BF114" s="217"/>
      <c r="BG114" s="217"/>
      <c r="BH114" s="217"/>
    </row>
    <row r="115" spans="1:60" outlineLevel="2" x14ac:dyDescent="0.2">
      <c r="A115" s="224"/>
      <c r="B115" s="225"/>
      <c r="C115" s="256"/>
      <c r="D115" s="245"/>
      <c r="E115" s="245"/>
      <c r="F115" s="245"/>
      <c r="G115" s="245"/>
      <c r="H115" s="227"/>
      <c r="I115" s="227"/>
      <c r="J115" s="227"/>
      <c r="K115" s="227"/>
      <c r="L115" s="227"/>
      <c r="M115" s="227"/>
      <c r="N115" s="226"/>
      <c r="O115" s="226"/>
      <c r="P115" s="226"/>
      <c r="Q115" s="226"/>
      <c r="R115" s="227"/>
      <c r="S115" s="227"/>
      <c r="T115" s="227"/>
      <c r="U115" s="227"/>
      <c r="V115" s="227"/>
      <c r="W115" s="227"/>
      <c r="X115" s="227"/>
      <c r="Y115" s="227"/>
      <c r="Z115" s="217"/>
      <c r="AA115" s="217"/>
      <c r="AB115" s="217"/>
      <c r="AC115" s="217"/>
      <c r="AD115" s="217"/>
      <c r="AE115" s="217"/>
      <c r="AF115" s="217"/>
      <c r="AG115" s="217" t="s">
        <v>129</v>
      </c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  <c r="AW115" s="217"/>
      <c r="AX115" s="217"/>
      <c r="AY115" s="217"/>
      <c r="AZ115" s="217"/>
      <c r="BA115" s="217"/>
      <c r="BB115" s="217"/>
      <c r="BC115" s="217"/>
      <c r="BD115" s="217"/>
      <c r="BE115" s="217"/>
      <c r="BF115" s="217"/>
      <c r="BG115" s="217"/>
      <c r="BH115" s="217"/>
    </row>
    <row r="116" spans="1:60" x14ac:dyDescent="0.2">
      <c r="A116" s="231" t="s">
        <v>121</v>
      </c>
      <c r="B116" s="232" t="s">
        <v>87</v>
      </c>
      <c r="C116" s="251" t="s">
        <v>88</v>
      </c>
      <c r="D116" s="233"/>
      <c r="E116" s="234"/>
      <c r="F116" s="235"/>
      <c r="G116" s="235">
        <f>SUMIF(AG117:AG121,"&lt;&gt;NOR",G117:G121)</f>
        <v>0</v>
      </c>
      <c r="H116" s="235"/>
      <c r="I116" s="235">
        <f>SUM(I117:I121)</f>
        <v>0</v>
      </c>
      <c r="J116" s="235"/>
      <c r="K116" s="235">
        <f>SUM(K117:K121)</f>
        <v>0</v>
      </c>
      <c r="L116" s="235"/>
      <c r="M116" s="235">
        <f>SUM(M117:M121)</f>
        <v>0</v>
      </c>
      <c r="N116" s="234"/>
      <c r="O116" s="234">
        <f>SUM(O117:O121)</f>
        <v>0</v>
      </c>
      <c r="P116" s="234"/>
      <c r="Q116" s="234">
        <f>SUM(Q117:Q121)</f>
        <v>0</v>
      </c>
      <c r="R116" s="235"/>
      <c r="S116" s="235"/>
      <c r="T116" s="236"/>
      <c r="U116" s="230"/>
      <c r="V116" s="230">
        <f>SUM(V117:V121)</f>
        <v>10</v>
      </c>
      <c r="W116" s="230"/>
      <c r="X116" s="230"/>
      <c r="Y116" s="230"/>
      <c r="AG116" t="s">
        <v>122</v>
      </c>
    </row>
    <row r="117" spans="1:60" outlineLevel="1" x14ac:dyDescent="0.2">
      <c r="A117" s="238">
        <v>27</v>
      </c>
      <c r="B117" s="239" t="s">
        <v>243</v>
      </c>
      <c r="C117" s="252" t="s">
        <v>244</v>
      </c>
      <c r="D117" s="240" t="s">
        <v>158</v>
      </c>
      <c r="E117" s="241">
        <v>6</v>
      </c>
      <c r="F117" s="242"/>
      <c r="G117" s="243">
        <f>ROUND(E117*F117,2)</f>
        <v>0</v>
      </c>
      <c r="H117" s="242"/>
      <c r="I117" s="243">
        <f>ROUND(E117*H117,2)</f>
        <v>0</v>
      </c>
      <c r="J117" s="242"/>
      <c r="K117" s="243">
        <f>ROUND(E117*J117,2)</f>
        <v>0</v>
      </c>
      <c r="L117" s="243">
        <v>21</v>
      </c>
      <c r="M117" s="243">
        <f>G117*(1+L117/100)</f>
        <v>0</v>
      </c>
      <c r="N117" s="241">
        <v>1.0000000000000001E-5</v>
      </c>
      <c r="O117" s="241">
        <f>ROUND(E117*N117,2)</f>
        <v>0</v>
      </c>
      <c r="P117" s="241">
        <v>0</v>
      </c>
      <c r="Q117" s="241">
        <f>ROUND(E117*P117,2)</f>
        <v>0</v>
      </c>
      <c r="R117" s="243"/>
      <c r="S117" s="243" t="s">
        <v>125</v>
      </c>
      <c r="T117" s="244" t="s">
        <v>126</v>
      </c>
      <c r="U117" s="227">
        <v>0</v>
      </c>
      <c r="V117" s="227">
        <f>ROUND(E117*U117,2)</f>
        <v>0</v>
      </c>
      <c r="W117" s="227"/>
      <c r="X117" s="227" t="s">
        <v>149</v>
      </c>
      <c r="Y117" s="227" t="s">
        <v>127</v>
      </c>
      <c r="Z117" s="217"/>
      <c r="AA117" s="217"/>
      <c r="AB117" s="217"/>
      <c r="AC117" s="217"/>
      <c r="AD117" s="217"/>
      <c r="AE117" s="217"/>
      <c r="AF117" s="217"/>
      <c r="AG117" s="217" t="s">
        <v>245</v>
      </c>
      <c r="AH117" s="217"/>
      <c r="AI117" s="217"/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  <c r="AW117" s="217"/>
      <c r="AX117" s="217"/>
      <c r="AY117" s="217"/>
      <c r="AZ117" s="217"/>
      <c r="BA117" s="217"/>
      <c r="BB117" s="217"/>
      <c r="BC117" s="217"/>
      <c r="BD117" s="217"/>
      <c r="BE117" s="217"/>
      <c r="BF117" s="217"/>
      <c r="BG117" s="217"/>
      <c r="BH117" s="217"/>
    </row>
    <row r="118" spans="1:60" outlineLevel="2" x14ac:dyDescent="0.2">
      <c r="A118" s="224"/>
      <c r="B118" s="225"/>
      <c r="C118" s="255" t="s">
        <v>246</v>
      </c>
      <c r="D118" s="228"/>
      <c r="E118" s="229">
        <v>6</v>
      </c>
      <c r="F118" s="227"/>
      <c r="G118" s="227"/>
      <c r="H118" s="227"/>
      <c r="I118" s="227"/>
      <c r="J118" s="227"/>
      <c r="K118" s="227"/>
      <c r="L118" s="227"/>
      <c r="M118" s="227"/>
      <c r="N118" s="226"/>
      <c r="O118" s="226"/>
      <c r="P118" s="226"/>
      <c r="Q118" s="226"/>
      <c r="R118" s="227"/>
      <c r="S118" s="227"/>
      <c r="T118" s="227"/>
      <c r="U118" s="227"/>
      <c r="V118" s="227"/>
      <c r="W118" s="227"/>
      <c r="X118" s="227"/>
      <c r="Y118" s="227"/>
      <c r="Z118" s="217"/>
      <c r="AA118" s="217"/>
      <c r="AB118" s="217"/>
      <c r="AC118" s="217"/>
      <c r="AD118" s="217"/>
      <c r="AE118" s="217"/>
      <c r="AF118" s="217"/>
      <c r="AG118" s="217" t="s">
        <v>140</v>
      </c>
      <c r="AH118" s="217">
        <v>0</v>
      </c>
      <c r="AI118" s="217"/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  <c r="AW118" s="217"/>
      <c r="AX118" s="217"/>
      <c r="AY118" s="217"/>
      <c r="AZ118" s="217"/>
      <c r="BA118" s="217"/>
      <c r="BB118" s="217"/>
      <c r="BC118" s="217"/>
      <c r="BD118" s="217"/>
      <c r="BE118" s="217"/>
      <c r="BF118" s="217"/>
      <c r="BG118" s="217"/>
      <c r="BH118" s="217"/>
    </row>
    <row r="119" spans="1:60" outlineLevel="2" x14ac:dyDescent="0.2">
      <c r="A119" s="224"/>
      <c r="B119" s="225"/>
      <c r="C119" s="256"/>
      <c r="D119" s="245"/>
      <c r="E119" s="245"/>
      <c r="F119" s="245"/>
      <c r="G119" s="245"/>
      <c r="H119" s="227"/>
      <c r="I119" s="227"/>
      <c r="J119" s="227"/>
      <c r="K119" s="227"/>
      <c r="L119" s="227"/>
      <c r="M119" s="227"/>
      <c r="N119" s="226"/>
      <c r="O119" s="226"/>
      <c r="P119" s="226"/>
      <c r="Q119" s="226"/>
      <c r="R119" s="227"/>
      <c r="S119" s="227"/>
      <c r="T119" s="227"/>
      <c r="U119" s="227"/>
      <c r="V119" s="227"/>
      <c r="W119" s="227"/>
      <c r="X119" s="227"/>
      <c r="Y119" s="227"/>
      <c r="Z119" s="217"/>
      <c r="AA119" s="217"/>
      <c r="AB119" s="217"/>
      <c r="AC119" s="217"/>
      <c r="AD119" s="217"/>
      <c r="AE119" s="217"/>
      <c r="AF119" s="217"/>
      <c r="AG119" s="217" t="s">
        <v>129</v>
      </c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  <c r="AW119" s="217"/>
      <c r="AX119" s="217"/>
      <c r="AY119" s="217"/>
      <c r="AZ119" s="217"/>
      <c r="BA119" s="217"/>
      <c r="BB119" s="217"/>
      <c r="BC119" s="217"/>
      <c r="BD119" s="217"/>
      <c r="BE119" s="217"/>
      <c r="BF119" s="217"/>
      <c r="BG119" s="217"/>
      <c r="BH119" s="217"/>
    </row>
    <row r="120" spans="1:60" outlineLevel="1" x14ac:dyDescent="0.2">
      <c r="A120" s="238">
        <v>28</v>
      </c>
      <c r="B120" s="239" t="s">
        <v>247</v>
      </c>
      <c r="C120" s="252" t="s">
        <v>248</v>
      </c>
      <c r="D120" s="240" t="s">
        <v>249</v>
      </c>
      <c r="E120" s="241">
        <v>10</v>
      </c>
      <c r="F120" s="242"/>
      <c r="G120" s="243">
        <f>ROUND(E120*F120,2)</f>
        <v>0</v>
      </c>
      <c r="H120" s="242"/>
      <c r="I120" s="243">
        <f>ROUND(E120*H120,2)</f>
        <v>0</v>
      </c>
      <c r="J120" s="242"/>
      <c r="K120" s="243">
        <f>ROUND(E120*J120,2)</f>
        <v>0</v>
      </c>
      <c r="L120" s="243">
        <v>21</v>
      </c>
      <c r="M120" s="243">
        <f>G120*(1+L120/100)</f>
        <v>0</v>
      </c>
      <c r="N120" s="241">
        <v>0</v>
      </c>
      <c r="O120" s="241">
        <f>ROUND(E120*N120,2)</f>
        <v>0</v>
      </c>
      <c r="P120" s="241">
        <v>0</v>
      </c>
      <c r="Q120" s="241">
        <f>ROUND(E120*P120,2)</f>
        <v>0</v>
      </c>
      <c r="R120" s="243" t="s">
        <v>250</v>
      </c>
      <c r="S120" s="243" t="s">
        <v>135</v>
      </c>
      <c r="T120" s="244" t="s">
        <v>126</v>
      </c>
      <c r="U120" s="227">
        <v>1</v>
      </c>
      <c r="V120" s="227">
        <f>ROUND(E120*U120,2)</f>
        <v>10</v>
      </c>
      <c r="W120" s="227"/>
      <c r="X120" s="227"/>
      <c r="Y120" s="227" t="s">
        <v>127</v>
      </c>
      <c r="Z120" s="217"/>
      <c r="AA120" s="217"/>
      <c r="AB120" s="217"/>
      <c r="AC120" s="217"/>
      <c r="AD120" s="217"/>
      <c r="AE120" s="217"/>
      <c r="AF120" s="217"/>
      <c r="AG120" s="217" t="s">
        <v>251</v>
      </c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  <c r="AW120" s="217"/>
      <c r="AX120" s="217"/>
      <c r="AY120" s="217"/>
      <c r="AZ120" s="217"/>
      <c r="BA120" s="217"/>
      <c r="BB120" s="217"/>
      <c r="BC120" s="217"/>
      <c r="BD120" s="217"/>
      <c r="BE120" s="217"/>
      <c r="BF120" s="217"/>
      <c r="BG120" s="217"/>
      <c r="BH120" s="217"/>
    </row>
    <row r="121" spans="1:60" outlineLevel="2" x14ac:dyDescent="0.2">
      <c r="A121" s="224"/>
      <c r="B121" s="225"/>
      <c r="C121" s="253"/>
      <c r="D121" s="246"/>
      <c r="E121" s="246"/>
      <c r="F121" s="246"/>
      <c r="G121" s="246"/>
      <c r="H121" s="227"/>
      <c r="I121" s="227"/>
      <c r="J121" s="227"/>
      <c r="K121" s="227"/>
      <c r="L121" s="227"/>
      <c r="M121" s="227"/>
      <c r="N121" s="226"/>
      <c r="O121" s="226"/>
      <c r="P121" s="226"/>
      <c r="Q121" s="226"/>
      <c r="R121" s="227"/>
      <c r="S121" s="227"/>
      <c r="T121" s="227"/>
      <c r="U121" s="227"/>
      <c r="V121" s="227"/>
      <c r="W121" s="227"/>
      <c r="X121" s="227"/>
      <c r="Y121" s="227"/>
      <c r="Z121" s="217"/>
      <c r="AA121" s="217"/>
      <c r="AB121" s="217"/>
      <c r="AC121" s="217"/>
      <c r="AD121" s="217"/>
      <c r="AE121" s="217"/>
      <c r="AF121" s="217"/>
      <c r="AG121" s="217" t="s">
        <v>129</v>
      </c>
      <c r="AH121" s="217"/>
      <c r="AI121" s="217"/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  <c r="AW121" s="217"/>
      <c r="AX121" s="217"/>
      <c r="AY121" s="217"/>
      <c r="AZ121" s="217"/>
      <c r="BA121" s="217"/>
      <c r="BB121" s="217"/>
      <c r="BC121" s="217"/>
      <c r="BD121" s="217"/>
      <c r="BE121" s="217"/>
      <c r="BF121" s="217"/>
      <c r="BG121" s="217"/>
      <c r="BH121" s="217"/>
    </row>
    <row r="122" spans="1:60" x14ac:dyDescent="0.2">
      <c r="A122" s="231" t="s">
        <v>121</v>
      </c>
      <c r="B122" s="232" t="s">
        <v>89</v>
      </c>
      <c r="C122" s="251" t="s">
        <v>90</v>
      </c>
      <c r="D122" s="233"/>
      <c r="E122" s="234"/>
      <c r="F122" s="235"/>
      <c r="G122" s="235">
        <f>SUMIF(AG123:AG163,"&lt;&gt;NOR",G123:G163)</f>
        <v>0</v>
      </c>
      <c r="H122" s="235"/>
      <c r="I122" s="235">
        <f>SUM(I123:I163)</f>
        <v>0</v>
      </c>
      <c r="J122" s="235"/>
      <c r="K122" s="235">
        <f>SUM(K123:K163)</f>
        <v>0</v>
      </c>
      <c r="L122" s="235"/>
      <c r="M122" s="235">
        <f>SUM(M123:M163)</f>
        <v>0</v>
      </c>
      <c r="N122" s="234"/>
      <c r="O122" s="234">
        <f>SUM(O123:O163)</f>
        <v>0</v>
      </c>
      <c r="P122" s="234"/>
      <c r="Q122" s="234">
        <f>SUM(Q123:Q163)</f>
        <v>0</v>
      </c>
      <c r="R122" s="235"/>
      <c r="S122" s="235"/>
      <c r="T122" s="236"/>
      <c r="U122" s="230"/>
      <c r="V122" s="230">
        <f>SUM(V123:V163)</f>
        <v>45.14</v>
      </c>
      <c r="W122" s="230"/>
      <c r="X122" s="230"/>
      <c r="Y122" s="230"/>
      <c r="AG122" t="s">
        <v>122</v>
      </c>
    </row>
    <row r="123" spans="1:60" outlineLevel="1" x14ac:dyDescent="0.2">
      <c r="A123" s="238">
        <v>29</v>
      </c>
      <c r="B123" s="239" t="s">
        <v>252</v>
      </c>
      <c r="C123" s="252" t="s">
        <v>253</v>
      </c>
      <c r="D123" s="240" t="s">
        <v>223</v>
      </c>
      <c r="E123" s="241">
        <v>16.472049999999999</v>
      </c>
      <c r="F123" s="242"/>
      <c r="G123" s="243">
        <f>ROUND(E123*F123,2)</f>
        <v>0</v>
      </c>
      <c r="H123" s="242"/>
      <c r="I123" s="243">
        <f>ROUND(E123*H123,2)</f>
        <v>0</v>
      </c>
      <c r="J123" s="242"/>
      <c r="K123" s="243">
        <f>ROUND(E123*J123,2)</f>
        <v>0</v>
      </c>
      <c r="L123" s="243">
        <v>21</v>
      </c>
      <c r="M123" s="243">
        <f>G123*(1+L123/100)</f>
        <v>0</v>
      </c>
      <c r="N123" s="241">
        <v>0</v>
      </c>
      <c r="O123" s="241">
        <f>ROUND(E123*N123,2)</f>
        <v>0</v>
      </c>
      <c r="P123" s="241">
        <v>0</v>
      </c>
      <c r="Q123" s="241">
        <f>ROUND(E123*P123,2)</f>
        <v>0</v>
      </c>
      <c r="R123" s="243" t="s">
        <v>161</v>
      </c>
      <c r="S123" s="243" t="s">
        <v>135</v>
      </c>
      <c r="T123" s="244" t="s">
        <v>135</v>
      </c>
      <c r="U123" s="227">
        <v>0</v>
      </c>
      <c r="V123" s="227">
        <f>ROUND(E123*U123,2)</f>
        <v>0</v>
      </c>
      <c r="W123" s="227"/>
      <c r="X123" s="227" t="s">
        <v>254</v>
      </c>
      <c r="Y123" s="227" t="s">
        <v>127</v>
      </c>
      <c r="Z123" s="217"/>
      <c r="AA123" s="217"/>
      <c r="AB123" s="217"/>
      <c r="AC123" s="217"/>
      <c r="AD123" s="217"/>
      <c r="AE123" s="217"/>
      <c r="AF123" s="217"/>
      <c r="AG123" s="217" t="s">
        <v>255</v>
      </c>
      <c r="AH123" s="217"/>
      <c r="AI123" s="217"/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  <c r="AW123" s="217"/>
      <c r="AX123" s="217"/>
      <c r="AY123" s="217"/>
      <c r="AZ123" s="217"/>
      <c r="BA123" s="217"/>
      <c r="BB123" s="217"/>
      <c r="BC123" s="217"/>
      <c r="BD123" s="217"/>
      <c r="BE123" s="217"/>
      <c r="BF123" s="217"/>
      <c r="BG123" s="217"/>
      <c r="BH123" s="217"/>
    </row>
    <row r="124" spans="1:60" outlineLevel="2" x14ac:dyDescent="0.2">
      <c r="A124" s="224"/>
      <c r="B124" s="225"/>
      <c r="C124" s="257" t="s">
        <v>256</v>
      </c>
      <c r="D124" s="249"/>
      <c r="E124" s="249"/>
      <c r="F124" s="249"/>
      <c r="G124" s="249"/>
      <c r="H124" s="227"/>
      <c r="I124" s="227"/>
      <c r="J124" s="227"/>
      <c r="K124" s="227"/>
      <c r="L124" s="227"/>
      <c r="M124" s="227"/>
      <c r="N124" s="226"/>
      <c r="O124" s="226"/>
      <c r="P124" s="226"/>
      <c r="Q124" s="226"/>
      <c r="R124" s="227"/>
      <c r="S124" s="227"/>
      <c r="T124" s="227"/>
      <c r="U124" s="227"/>
      <c r="V124" s="227"/>
      <c r="W124" s="227"/>
      <c r="X124" s="227"/>
      <c r="Y124" s="227"/>
      <c r="Z124" s="217"/>
      <c r="AA124" s="217"/>
      <c r="AB124" s="217"/>
      <c r="AC124" s="217"/>
      <c r="AD124" s="217"/>
      <c r="AE124" s="217"/>
      <c r="AF124" s="217"/>
      <c r="AG124" s="217" t="s">
        <v>145</v>
      </c>
      <c r="AH124" s="217"/>
      <c r="AI124" s="217"/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  <c r="AW124" s="217"/>
      <c r="AX124" s="217"/>
      <c r="AY124" s="217"/>
      <c r="AZ124" s="217"/>
      <c r="BA124" s="217"/>
      <c r="BB124" s="217"/>
      <c r="BC124" s="217"/>
      <c r="BD124" s="217"/>
      <c r="BE124" s="217"/>
      <c r="BF124" s="217"/>
      <c r="BG124" s="217"/>
      <c r="BH124" s="217"/>
    </row>
    <row r="125" spans="1:60" outlineLevel="2" x14ac:dyDescent="0.2">
      <c r="A125" s="224"/>
      <c r="B125" s="225"/>
      <c r="C125" s="255" t="s">
        <v>257</v>
      </c>
      <c r="D125" s="228"/>
      <c r="E125" s="229"/>
      <c r="F125" s="227"/>
      <c r="G125" s="227"/>
      <c r="H125" s="227"/>
      <c r="I125" s="227"/>
      <c r="J125" s="227"/>
      <c r="K125" s="227"/>
      <c r="L125" s="227"/>
      <c r="M125" s="227"/>
      <c r="N125" s="226"/>
      <c r="O125" s="226"/>
      <c r="P125" s="226"/>
      <c r="Q125" s="226"/>
      <c r="R125" s="227"/>
      <c r="S125" s="227"/>
      <c r="T125" s="227"/>
      <c r="U125" s="227"/>
      <c r="V125" s="227"/>
      <c r="W125" s="227"/>
      <c r="X125" s="227"/>
      <c r="Y125" s="227"/>
      <c r="Z125" s="217"/>
      <c r="AA125" s="217"/>
      <c r="AB125" s="217"/>
      <c r="AC125" s="217"/>
      <c r="AD125" s="217"/>
      <c r="AE125" s="217"/>
      <c r="AF125" s="217"/>
      <c r="AG125" s="217" t="s">
        <v>140</v>
      </c>
      <c r="AH125" s="217">
        <v>0</v>
      </c>
      <c r="AI125" s="217"/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  <c r="AW125" s="217"/>
      <c r="AX125" s="217"/>
      <c r="AY125" s="217"/>
      <c r="AZ125" s="217"/>
      <c r="BA125" s="217"/>
      <c r="BB125" s="217"/>
      <c r="BC125" s="217"/>
      <c r="BD125" s="217"/>
      <c r="BE125" s="217"/>
      <c r="BF125" s="217"/>
      <c r="BG125" s="217"/>
      <c r="BH125" s="217"/>
    </row>
    <row r="126" spans="1:60" outlineLevel="3" x14ac:dyDescent="0.2">
      <c r="A126" s="224"/>
      <c r="B126" s="225"/>
      <c r="C126" s="255" t="s">
        <v>258</v>
      </c>
      <c r="D126" s="228"/>
      <c r="E126" s="229"/>
      <c r="F126" s="227"/>
      <c r="G126" s="227"/>
      <c r="H126" s="227"/>
      <c r="I126" s="227"/>
      <c r="J126" s="227"/>
      <c r="K126" s="227"/>
      <c r="L126" s="227"/>
      <c r="M126" s="227"/>
      <c r="N126" s="226"/>
      <c r="O126" s="226"/>
      <c r="P126" s="226"/>
      <c r="Q126" s="226"/>
      <c r="R126" s="227"/>
      <c r="S126" s="227"/>
      <c r="T126" s="227"/>
      <c r="U126" s="227"/>
      <c r="V126" s="227"/>
      <c r="W126" s="227"/>
      <c r="X126" s="227"/>
      <c r="Y126" s="227"/>
      <c r="Z126" s="217"/>
      <c r="AA126" s="217"/>
      <c r="AB126" s="217"/>
      <c r="AC126" s="217"/>
      <c r="AD126" s="217"/>
      <c r="AE126" s="217"/>
      <c r="AF126" s="217"/>
      <c r="AG126" s="217" t="s">
        <v>140</v>
      </c>
      <c r="AH126" s="217">
        <v>0</v>
      </c>
      <c r="AI126" s="217"/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  <c r="AW126" s="217"/>
      <c r="AX126" s="217"/>
      <c r="AY126" s="217"/>
      <c r="AZ126" s="217"/>
      <c r="BA126" s="217"/>
      <c r="BB126" s="217"/>
      <c r="BC126" s="217"/>
      <c r="BD126" s="217"/>
      <c r="BE126" s="217"/>
      <c r="BF126" s="217"/>
      <c r="BG126" s="217"/>
      <c r="BH126" s="217"/>
    </row>
    <row r="127" spans="1:60" outlineLevel="3" x14ac:dyDescent="0.2">
      <c r="A127" s="224"/>
      <c r="B127" s="225"/>
      <c r="C127" s="255" t="s">
        <v>259</v>
      </c>
      <c r="D127" s="228"/>
      <c r="E127" s="229">
        <v>16.472049999999999</v>
      </c>
      <c r="F127" s="227"/>
      <c r="G127" s="227"/>
      <c r="H127" s="227"/>
      <c r="I127" s="227"/>
      <c r="J127" s="227"/>
      <c r="K127" s="227"/>
      <c r="L127" s="227"/>
      <c r="M127" s="227"/>
      <c r="N127" s="226"/>
      <c r="O127" s="226"/>
      <c r="P127" s="226"/>
      <c r="Q127" s="226"/>
      <c r="R127" s="227"/>
      <c r="S127" s="227"/>
      <c r="T127" s="227"/>
      <c r="U127" s="227"/>
      <c r="V127" s="227"/>
      <c r="W127" s="227"/>
      <c r="X127" s="227"/>
      <c r="Y127" s="227"/>
      <c r="Z127" s="217"/>
      <c r="AA127" s="217"/>
      <c r="AB127" s="217"/>
      <c r="AC127" s="217"/>
      <c r="AD127" s="217"/>
      <c r="AE127" s="217"/>
      <c r="AF127" s="217"/>
      <c r="AG127" s="217" t="s">
        <v>140</v>
      </c>
      <c r="AH127" s="217">
        <v>0</v>
      </c>
      <c r="AI127" s="217"/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  <c r="AW127" s="217"/>
      <c r="AX127" s="217"/>
      <c r="AY127" s="217"/>
      <c r="AZ127" s="217"/>
      <c r="BA127" s="217"/>
      <c r="BB127" s="217"/>
      <c r="BC127" s="217"/>
      <c r="BD127" s="217"/>
      <c r="BE127" s="217"/>
      <c r="BF127" s="217"/>
      <c r="BG127" s="217"/>
      <c r="BH127" s="217"/>
    </row>
    <row r="128" spans="1:60" outlineLevel="2" x14ac:dyDescent="0.2">
      <c r="A128" s="224"/>
      <c r="B128" s="225"/>
      <c r="C128" s="256"/>
      <c r="D128" s="245"/>
      <c r="E128" s="245"/>
      <c r="F128" s="245"/>
      <c r="G128" s="245"/>
      <c r="H128" s="227"/>
      <c r="I128" s="227"/>
      <c r="J128" s="227"/>
      <c r="K128" s="227"/>
      <c r="L128" s="227"/>
      <c r="M128" s="227"/>
      <c r="N128" s="226"/>
      <c r="O128" s="226"/>
      <c r="P128" s="226"/>
      <c r="Q128" s="226"/>
      <c r="R128" s="227"/>
      <c r="S128" s="227"/>
      <c r="T128" s="227"/>
      <c r="U128" s="227"/>
      <c r="V128" s="227"/>
      <c r="W128" s="227"/>
      <c r="X128" s="227"/>
      <c r="Y128" s="227"/>
      <c r="Z128" s="217"/>
      <c r="AA128" s="217"/>
      <c r="AB128" s="217"/>
      <c r="AC128" s="217"/>
      <c r="AD128" s="217"/>
      <c r="AE128" s="217"/>
      <c r="AF128" s="217"/>
      <c r="AG128" s="217" t="s">
        <v>129</v>
      </c>
      <c r="AH128" s="217"/>
      <c r="AI128" s="217"/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  <c r="AW128" s="217"/>
      <c r="AX128" s="217"/>
      <c r="AY128" s="217"/>
      <c r="AZ128" s="217"/>
      <c r="BA128" s="217"/>
      <c r="BB128" s="217"/>
      <c r="BC128" s="217"/>
      <c r="BD128" s="217"/>
      <c r="BE128" s="217"/>
      <c r="BF128" s="217"/>
      <c r="BG128" s="217"/>
      <c r="BH128" s="217"/>
    </row>
    <row r="129" spans="1:60" ht="22.5" outlineLevel="1" x14ac:dyDescent="0.2">
      <c r="A129" s="238">
        <v>30</v>
      </c>
      <c r="B129" s="239" t="s">
        <v>260</v>
      </c>
      <c r="C129" s="252" t="s">
        <v>261</v>
      </c>
      <c r="D129" s="240" t="s">
        <v>223</v>
      </c>
      <c r="E129" s="241">
        <v>16.472049999999999</v>
      </c>
      <c r="F129" s="242"/>
      <c r="G129" s="243">
        <f>ROUND(E129*F129,2)</f>
        <v>0</v>
      </c>
      <c r="H129" s="242"/>
      <c r="I129" s="243">
        <f>ROUND(E129*H129,2)</f>
        <v>0</v>
      </c>
      <c r="J129" s="242"/>
      <c r="K129" s="243">
        <f>ROUND(E129*J129,2)</f>
        <v>0</v>
      </c>
      <c r="L129" s="243">
        <v>21</v>
      </c>
      <c r="M129" s="243">
        <f>G129*(1+L129/100)</f>
        <v>0</v>
      </c>
      <c r="N129" s="241">
        <v>0</v>
      </c>
      <c r="O129" s="241">
        <f>ROUND(E129*N129,2)</f>
        <v>0</v>
      </c>
      <c r="P129" s="241">
        <v>0</v>
      </c>
      <c r="Q129" s="241">
        <f>ROUND(E129*P129,2)</f>
        <v>0</v>
      </c>
      <c r="R129" s="243" t="s">
        <v>161</v>
      </c>
      <c r="S129" s="243" t="s">
        <v>135</v>
      </c>
      <c r="T129" s="244" t="s">
        <v>135</v>
      </c>
      <c r="U129" s="227">
        <v>0.93300000000000005</v>
      </c>
      <c r="V129" s="227">
        <f>ROUND(E129*U129,2)</f>
        <v>15.37</v>
      </c>
      <c r="W129" s="227"/>
      <c r="X129" s="227" t="s">
        <v>254</v>
      </c>
      <c r="Y129" s="227" t="s">
        <v>127</v>
      </c>
      <c r="Z129" s="217"/>
      <c r="AA129" s="217"/>
      <c r="AB129" s="217"/>
      <c r="AC129" s="217"/>
      <c r="AD129" s="217"/>
      <c r="AE129" s="217"/>
      <c r="AF129" s="217"/>
      <c r="AG129" s="217" t="s">
        <v>255</v>
      </c>
      <c r="AH129" s="217"/>
      <c r="AI129" s="217"/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  <c r="AW129" s="217"/>
      <c r="AX129" s="217"/>
      <c r="AY129" s="217"/>
      <c r="AZ129" s="217"/>
      <c r="BA129" s="217"/>
      <c r="BB129" s="217"/>
      <c r="BC129" s="217"/>
      <c r="BD129" s="217"/>
      <c r="BE129" s="217"/>
      <c r="BF129" s="217"/>
      <c r="BG129" s="217"/>
      <c r="BH129" s="217"/>
    </row>
    <row r="130" spans="1:60" outlineLevel="2" x14ac:dyDescent="0.2">
      <c r="A130" s="224"/>
      <c r="B130" s="225"/>
      <c r="C130" s="255" t="s">
        <v>257</v>
      </c>
      <c r="D130" s="228"/>
      <c r="E130" s="229"/>
      <c r="F130" s="227"/>
      <c r="G130" s="227"/>
      <c r="H130" s="227"/>
      <c r="I130" s="227"/>
      <c r="J130" s="227"/>
      <c r="K130" s="227"/>
      <c r="L130" s="227"/>
      <c r="M130" s="227"/>
      <c r="N130" s="226"/>
      <c r="O130" s="226"/>
      <c r="P130" s="226"/>
      <c r="Q130" s="226"/>
      <c r="R130" s="227"/>
      <c r="S130" s="227"/>
      <c r="T130" s="227"/>
      <c r="U130" s="227"/>
      <c r="V130" s="227"/>
      <c r="W130" s="227"/>
      <c r="X130" s="227"/>
      <c r="Y130" s="227"/>
      <c r="Z130" s="217"/>
      <c r="AA130" s="217"/>
      <c r="AB130" s="217"/>
      <c r="AC130" s="217"/>
      <c r="AD130" s="217"/>
      <c r="AE130" s="217"/>
      <c r="AF130" s="217"/>
      <c r="AG130" s="217" t="s">
        <v>140</v>
      </c>
      <c r="AH130" s="217">
        <v>0</v>
      </c>
      <c r="AI130" s="217"/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  <c r="AW130" s="217"/>
      <c r="AX130" s="217"/>
      <c r="AY130" s="217"/>
      <c r="AZ130" s="217"/>
      <c r="BA130" s="217"/>
      <c r="BB130" s="217"/>
      <c r="BC130" s="217"/>
      <c r="BD130" s="217"/>
      <c r="BE130" s="217"/>
      <c r="BF130" s="217"/>
      <c r="BG130" s="217"/>
      <c r="BH130" s="217"/>
    </row>
    <row r="131" spans="1:60" outlineLevel="3" x14ac:dyDescent="0.2">
      <c r="A131" s="224"/>
      <c r="B131" s="225"/>
      <c r="C131" s="255" t="s">
        <v>258</v>
      </c>
      <c r="D131" s="228"/>
      <c r="E131" s="229"/>
      <c r="F131" s="227"/>
      <c r="G131" s="227"/>
      <c r="H131" s="227"/>
      <c r="I131" s="227"/>
      <c r="J131" s="227"/>
      <c r="K131" s="227"/>
      <c r="L131" s="227"/>
      <c r="M131" s="227"/>
      <c r="N131" s="226"/>
      <c r="O131" s="226"/>
      <c r="P131" s="226"/>
      <c r="Q131" s="226"/>
      <c r="R131" s="227"/>
      <c r="S131" s="227"/>
      <c r="T131" s="227"/>
      <c r="U131" s="227"/>
      <c r="V131" s="227"/>
      <c r="W131" s="227"/>
      <c r="X131" s="227"/>
      <c r="Y131" s="227"/>
      <c r="Z131" s="217"/>
      <c r="AA131" s="217"/>
      <c r="AB131" s="217"/>
      <c r="AC131" s="217"/>
      <c r="AD131" s="217"/>
      <c r="AE131" s="217"/>
      <c r="AF131" s="217"/>
      <c r="AG131" s="217" t="s">
        <v>140</v>
      </c>
      <c r="AH131" s="217">
        <v>0</v>
      </c>
      <c r="AI131" s="217"/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  <c r="AW131" s="217"/>
      <c r="AX131" s="217"/>
      <c r="AY131" s="217"/>
      <c r="AZ131" s="217"/>
      <c r="BA131" s="217"/>
      <c r="BB131" s="217"/>
      <c r="BC131" s="217"/>
      <c r="BD131" s="217"/>
      <c r="BE131" s="217"/>
      <c r="BF131" s="217"/>
      <c r="BG131" s="217"/>
      <c r="BH131" s="217"/>
    </row>
    <row r="132" spans="1:60" outlineLevel="3" x14ac:dyDescent="0.2">
      <c r="A132" s="224"/>
      <c r="B132" s="225"/>
      <c r="C132" s="255" t="s">
        <v>259</v>
      </c>
      <c r="D132" s="228"/>
      <c r="E132" s="229">
        <v>16.472049999999999</v>
      </c>
      <c r="F132" s="227"/>
      <c r="G132" s="227"/>
      <c r="H132" s="227"/>
      <c r="I132" s="227"/>
      <c r="J132" s="227"/>
      <c r="K132" s="227"/>
      <c r="L132" s="227"/>
      <c r="M132" s="227"/>
      <c r="N132" s="226"/>
      <c r="O132" s="226"/>
      <c r="P132" s="226"/>
      <c r="Q132" s="226"/>
      <c r="R132" s="227"/>
      <c r="S132" s="227"/>
      <c r="T132" s="227"/>
      <c r="U132" s="227"/>
      <c r="V132" s="227"/>
      <c r="W132" s="227"/>
      <c r="X132" s="227"/>
      <c r="Y132" s="227"/>
      <c r="Z132" s="217"/>
      <c r="AA132" s="217"/>
      <c r="AB132" s="217"/>
      <c r="AC132" s="217"/>
      <c r="AD132" s="217"/>
      <c r="AE132" s="217"/>
      <c r="AF132" s="217"/>
      <c r="AG132" s="217" t="s">
        <v>140</v>
      </c>
      <c r="AH132" s="217">
        <v>0</v>
      </c>
      <c r="AI132" s="217"/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  <c r="AW132" s="217"/>
      <c r="AX132" s="217"/>
      <c r="AY132" s="217"/>
      <c r="AZ132" s="217"/>
      <c r="BA132" s="217"/>
      <c r="BB132" s="217"/>
      <c r="BC132" s="217"/>
      <c r="BD132" s="217"/>
      <c r="BE132" s="217"/>
      <c r="BF132" s="217"/>
      <c r="BG132" s="217"/>
      <c r="BH132" s="217"/>
    </row>
    <row r="133" spans="1:60" outlineLevel="2" x14ac:dyDescent="0.2">
      <c r="A133" s="224"/>
      <c r="B133" s="225"/>
      <c r="C133" s="256"/>
      <c r="D133" s="245"/>
      <c r="E133" s="245"/>
      <c r="F133" s="245"/>
      <c r="G133" s="245"/>
      <c r="H133" s="227"/>
      <c r="I133" s="227"/>
      <c r="J133" s="227"/>
      <c r="K133" s="227"/>
      <c r="L133" s="227"/>
      <c r="M133" s="227"/>
      <c r="N133" s="226"/>
      <c r="O133" s="226"/>
      <c r="P133" s="226"/>
      <c r="Q133" s="226"/>
      <c r="R133" s="227"/>
      <c r="S133" s="227"/>
      <c r="T133" s="227"/>
      <c r="U133" s="227"/>
      <c r="V133" s="227"/>
      <c r="W133" s="227"/>
      <c r="X133" s="227"/>
      <c r="Y133" s="227"/>
      <c r="Z133" s="217"/>
      <c r="AA133" s="217"/>
      <c r="AB133" s="217"/>
      <c r="AC133" s="217"/>
      <c r="AD133" s="217"/>
      <c r="AE133" s="217"/>
      <c r="AF133" s="217"/>
      <c r="AG133" s="217" t="s">
        <v>129</v>
      </c>
      <c r="AH133" s="217"/>
      <c r="AI133" s="217"/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  <c r="AW133" s="217"/>
      <c r="AX133" s="217"/>
      <c r="AY133" s="217"/>
      <c r="AZ133" s="217"/>
      <c r="BA133" s="217"/>
      <c r="BB133" s="217"/>
      <c r="BC133" s="217"/>
      <c r="BD133" s="217"/>
      <c r="BE133" s="217"/>
      <c r="BF133" s="217"/>
      <c r="BG133" s="217"/>
      <c r="BH133" s="217"/>
    </row>
    <row r="134" spans="1:60" outlineLevel="1" x14ac:dyDescent="0.2">
      <c r="A134" s="238">
        <v>31</v>
      </c>
      <c r="B134" s="239" t="s">
        <v>262</v>
      </c>
      <c r="C134" s="252" t="s">
        <v>263</v>
      </c>
      <c r="D134" s="240" t="s">
        <v>223</v>
      </c>
      <c r="E134" s="241">
        <v>16.472049999999999</v>
      </c>
      <c r="F134" s="242"/>
      <c r="G134" s="243">
        <f>ROUND(E134*F134,2)</f>
        <v>0</v>
      </c>
      <c r="H134" s="242"/>
      <c r="I134" s="243">
        <f>ROUND(E134*H134,2)</f>
        <v>0</v>
      </c>
      <c r="J134" s="242"/>
      <c r="K134" s="243">
        <f>ROUND(E134*J134,2)</f>
        <v>0</v>
      </c>
      <c r="L134" s="243">
        <v>21</v>
      </c>
      <c r="M134" s="243">
        <f>G134*(1+L134/100)</f>
        <v>0</v>
      </c>
      <c r="N134" s="241">
        <v>0</v>
      </c>
      <c r="O134" s="241">
        <f>ROUND(E134*N134,2)</f>
        <v>0</v>
      </c>
      <c r="P134" s="241">
        <v>0</v>
      </c>
      <c r="Q134" s="241">
        <f>ROUND(E134*P134,2)</f>
        <v>0</v>
      </c>
      <c r="R134" s="243" t="s">
        <v>161</v>
      </c>
      <c r="S134" s="243" t="s">
        <v>135</v>
      </c>
      <c r="T134" s="244" t="s">
        <v>135</v>
      </c>
      <c r="U134" s="227">
        <v>0.65300000000000002</v>
      </c>
      <c r="V134" s="227">
        <f>ROUND(E134*U134,2)</f>
        <v>10.76</v>
      </c>
      <c r="W134" s="227"/>
      <c r="X134" s="227" t="s">
        <v>254</v>
      </c>
      <c r="Y134" s="227" t="s">
        <v>127</v>
      </c>
      <c r="Z134" s="217"/>
      <c r="AA134" s="217"/>
      <c r="AB134" s="217"/>
      <c r="AC134" s="217"/>
      <c r="AD134" s="217"/>
      <c r="AE134" s="217"/>
      <c r="AF134" s="217"/>
      <c r="AG134" s="217" t="s">
        <v>255</v>
      </c>
      <c r="AH134" s="217"/>
      <c r="AI134" s="217"/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  <c r="AW134" s="217"/>
      <c r="AX134" s="217"/>
      <c r="AY134" s="217"/>
      <c r="AZ134" s="217"/>
      <c r="BA134" s="217"/>
      <c r="BB134" s="217"/>
      <c r="BC134" s="217"/>
      <c r="BD134" s="217"/>
      <c r="BE134" s="217"/>
      <c r="BF134" s="217"/>
      <c r="BG134" s="217"/>
      <c r="BH134" s="217"/>
    </row>
    <row r="135" spans="1:60" outlineLevel="2" x14ac:dyDescent="0.2">
      <c r="A135" s="224"/>
      <c r="B135" s="225"/>
      <c r="C135" s="255" t="s">
        <v>257</v>
      </c>
      <c r="D135" s="228"/>
      <c r="E135" s="229"/>
      <c r="F135" s="227"/>
      <c r="G135" s="227"/>
      <c r="H135" s="227"/>
      <c r="I135" s="227"/>
      <c r="J135" s="227"/>
      <c r="K135" s="227"/>
      <c r="L135" s="227"/>
      <c r="M135" s="227"/>
      <c r="N135" s="226"/>
      <c r="O135" s="226"/>
      <c r="P135" s="226"/>
      <c r="Q135" s="226"/>
      <c r="R135" s="227"/>
      <c r="S135" s="227"/>
      <c r="T135" s="227"/>
      <c r="U135" s="227"/>
      <c r="V135" s="227"/>
      <c r="W135" s="227"/>
      <c r="X135" s="227"/>
      <c r="Y135" s="227"/>
      <c r="Z135" s="217"/>
      <c r="AA135" s="217"/>
      <c r="AB135" s="217"/>
      <c r="AC135" s="217"/>
      <c r="AD135" s="217"/>
      <c r="AE135" s="217"/>
      <c r="AF135" s="217"/>
      <c r="AG135" s="217" t="s">
        <v>140</v>
      </c>
      <c r="AH135" s="217">
        <v>0</v>
      </c>
      <c r="AI135" s="217"/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  <c r="AW135" s="217"/>
      <c r="AX135" s="217"/>
      <c r="AY135" s="217"/>
      <c r="AZ135" s="217"/>
      <c r="BA135" s="217"/>
      <c r="BB135" s="217"/>
      <c r="BC135" s="217"/>
      <c r="BD135" s="217"/>
      <c r="BE135" s="217"/>
      <c r="BF135" s="217"/>
      <c r="BG135" s="217"/>
      <c r="BH135" s="217"/>
    </row>
    <row r="136" spans="1:60" outlineLevel="3" x14ac:dyDescent="0.2">
      <c r="A136" s="224"/>
      <c r="B136" s="225"/>
      <c r="C136" s="255" t="s">
        <v>258</v>
      </c>
      <c r="D136" s="228"/>
      <c r="E136" s="229"/>
      <c r="F136" s="227"/>
      <c r="G136" s="227"/>
      <c r="H136" s="227"/>
      <c r="I136" s="227"/>
      <c r="J136" s="227"/>
      <c r="K136" s="227"/>
      <c r="L136" s="227"/>
      <c r="M136" s="227"/>
      <c r="N136" s="226"/>
      <c r="O136" s="226"/>
      <c r="P136" s="226"/>
      <c r="Q136" s="226"/>
      <c r="R136" s="227"/>
      <c r="S136" s="227"/>
      <c r="T136" s="227"/>
      <c r="U136" s="227"/>
      <c r="V136" s="227"/>
      <c r="W136" s="227"/>
      <c r="X136" s="227"/>
      <c r="Y136" s="227"/>
      <c r="Z136" s="217"/>
      <c r="AA136" s="217"/>
      <c r="AB136" s="217"/>
      <c r="AC136" s="217"/>
      <c r="AD136" s="217"/>
      <c r="AE136" s="217"/>
      <c r="AF136" s="217"/>
      <c r="AG136" s="217" t="s">
        <v>140</v>
      </c>
      <c r="AH136" s="217">
        <v>0</v>
      </c>
      <c r="AI136" s="217"/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  <c r="AW136" s="217"/>
      <c r="AX136" s="217"/>
      <c r="AY136" s="217"/>
      <c r="AZ136" s="217"/>
      <c r="BA136" s="217"/>
      <c r="BB136" s="217"/>
      <c r="BC136" s="217"/>
      <c r="BD136" s="217"/>
      <c r="BE136" s="217"/>
      <c r="BF136" s="217"/>
      <c r="BG136" s="217"/>
      <c r="BH136" s="217"/>
    </row>
    <row r="137" spans="1:60" outlineLevel="3" x14ac:dyDescent="0.2">
      <c r="A137" s="224"/>
      <c r="B137" s="225"/>
      <c r="C137" s="255" t="s">
        <v>259</v>
      </c>
      <c r="D137" s="228"/>
      <c r="E137" s="229">
        <v>16.472049999999999</v>
      </c>
      <c r="F137" s="227"/>
      <c r="G137" s="227"/>
      <c r="H137" s="227"/>
      <c r="I137" s="227"/>
      <c r="J137" s="227"/>
      <c r="K137" s="227"/>
      <c r="L137" s="227"/>
      <c r="M137" s="227"/>
      <c r="N137" s="226"/>
      <c r="O137" s="226"/>
      <c r="P137" s="226"/>
      <c r="Q137" s="226"/>
      <c r="R137" s="227"/>
      <c r="S137" s="227"/>
      <c r="T137" s="227"/>
      <c r="U137" s="227"/>
      <c r="V137" s="227"/>
      <c r="W137" s="227"/>
      <c r="X137" s="227"/>
      <c r="Y137" s="227"/>
      <c r="Z137" s="217"/>
      <c r="AA137" s="217"/>
      <c r="AB137" s="217"/>
      <c r="AC137" s="217"/>
      <c r="AD137" s="217"/>
      <c r="AE137" s="217"/>
      <c r="AF137" s="217"/>
      <c r="AG137" s="217" t="s">
        <v>140</v>
      </c>
      <c r="AH137" s="217">
        <v>0</v>
      </c>
      <c r="AI137" s="217"/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  <c r="AW137" s="217"/>
      <c r="AX137" s="217"/>
      <c r="AY137" s="217"/>
      <c r="AZ137" s="217"/>
      <c r="BA137" s="217"/>
      <c r="BB137" s="217"/>
      <c r="BC137" s="217"/>
      <c r="BD137" s="217"/>
      <c r="BE137" s="217"/>
      <c r="BF137" s="217"/>
      <c r="BG137" s="217"/>
      <c r="BH137" s="217"/>
    </row>
    <row r="138" spans="1:60" outlineLevel="2" x14ac:dyDescent="0.2">
      <c r="A138" s="224"/>
      <c r="B138" s="225"/>
      <c r="C138" s="256"/>
      <c r="D138" s="245"/>
      <c r="E138" s="245"/>
      <c r="F138" s="245"/>
      <c r="G138" s="245"/>
      <c r="H138" s="227"/>
      <c r="I138" s="227"/>
      <c r="J138" s="227"/>
      <c r="K138" s="227"/>
      <c r="L138" s="227"/>
      <c r="M138" s="227"/>
      <c r="N138" s="226"/>
      <c r="O138" s="226"/>
      <c r="P138" s="226"/>
      <c r="Q138" s="226"/>
      <c r="R138" s="227"/>
      <c r="S138" s="227"/>
      <c r="T138" s="227"/>
      <c r="U138" s="227"/>
      <c r="V138" s="227"/>
      <c r="W138" s="227"/>
      <c r="X138" s="227"/>
      <c r="Y138" s="227"/>
      <c r="Z138" s="217"/>
      <c r="AA138" s="217"/>
      <c r="AB138" s="217"/>
      <c r="AC138" s="217"/>
      <c r="AD138" s="217"/>
      <c r="AE138" s="217"/>
      <c r="AF138" s="217"/>
      <c r="AG138" s="217" t="s">
        <v>129</v>
      </c>
      <c r="AH138" s="217"/>
      <c r="AI138" s="217"/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  <c r="AW138" s="217"/>
      <c r="AX138" s="217"/>
      <c r="AY138" s="217"/>
      <c r="AZ138" s="217"/>
      <c r="BA138" s="217"/>
      <c r="BB138" s="217"/>
      <c r="BC138" s="217"/>
      <c r="BD138" s="217"/>
      <c r="BE138" s="217"/>
      <c r="BF138" s="217"/>
      <c r="BG138" s="217"/>
      <c r="BH138" s="217"/>
    </row>
    <row r="139" spans="1:60" outlineLevel="1" x14ac:dyDescent="0.2">
      <c r="A139" s="238">
        <v>32</v>
      </c>
      <c r="B139" s="239" t="s">
        <v>264</v>
      </c>
      <c r="C139" s="252" t="s">
        <v>265</v>
      </c>
      <c r="D139" s="240" t="s">
        <v>223</v>
      </c>
      <c r="E139" s="241">
        <v>16.472049999999999</v>
      </c>
      <c r="F139" s="242"/>
      <c r="G139" s="243">
        <f>ROUND(E139*F139,2)</f>
        <v>0</v>
      </c>
      <c r="H139" s="242"/>
      <c r="I139" s="243">
        <f>ROUND(E139*H139,2)</f>
        <v>0</v>
      </c>
      <c r="J139" s="242"/>
      <c r="K139" s="243">
        <f>ROUND(E139*J139,2)</f>
        <v>0</v>
      </c>
      <c r="L139" s="243">
        <v>21</v>
      </c>
      <c r="M139" s="243">
        <f>G139*(1+L139/100)</f>
        <v>0</v>
      </c>
      <c r="N139" s="241">
        <v>0</v>
      </c>
      <c r="O139" s="241">
        <f>ROUND(E139*N139,2)</f>
        <v>0</v>
      </c>
      <c r="P139" s="241">
        <v>0</v>
      </c>
      <c r="Q139" s="241">
        <f>ROUND(E139*P139,2)</f>
        <v>0</v>
      </c>
      <c r="R139" s="243" t="s">
        <v>266</v>
      </c>
      <c r="S139" s="243" t="s">
        <v>135</v>
      </c>
      <c r="T139" s="244" t="s">
        <v>135</v>
      </c>
      <c r="U139" s="227">
        <v>4.2000000000000003E-2</v>
      </c>
      <c r="V139" s="227">
        <f>ROUND(E139*U139,2)</f>
        <v>0.69</v>
      </c>
      <c r="W139" s="227"/>
      <c r="X139" s="227" t="s">
        <v>149</v>
      </c>
      <c r="Y139" s="227" t="s">
        <v>127</v>
      </c>
      <c r="Z139" s="217"/>
      <c r="AA139" s="217"/>
      <c r="AB139" s="217"/>
      <c r="AC139" s="217"/>
      <c r="AD139" s="217"/>
      <c r="AE139" s="217"/>
      <c r="AF139" s="217"/>
      <c r="AG139" s="217" t="s">
        <v>255</v>
      </c>
      <c r="AH139" s="217"/>
      <c r="AI139" s="217"/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  <c r="AW139" s="217"/>
      <c r="AX139" s="217"/>
      <c r="AY139" s="217"/>
      <c r="AZ139" s="217"/>
      <c r="BA139" s="217"/>
      <c r="BB139" s="217"/>
      <c r="BC139" s="217"/>
      <c r="BD139" s="217"/>
      <c r="BE139" s="217"/>
      <c r="BF139" s="217"/>
      <c r="BG139" s="217"/>
      <c r="BH139" s="217"/>
    </row>
    <row r="140" spans="1:60" outlineLevel="2" x14ac:dyDescent="0.2">
      <c r="A140" s="224"/>
      <c r="B140" s="225"/>
      <c r="C140" s="254" t="s">
        <v>267</v>
      </c>
      <c r="D140" s="248"/>
      <c r="E140" s="248"/>
      <c r="F140" s="248"/>
      <c r="G140" s="248"/>
      <c r="H140" s="227"/>
      <c r="I140" s="227"/>
      <c r="J140" s="227"/>
      <c r="K140" s="227"/>
      <c r="L140" s="227"/>
      <c r="M140" s="227"/>
      <c r="N140" s="226"/>
      <c r="O140" s="226"/>
      <c r="P140" s="226"/>
      <c r="Q140" s="226"/>
      <c r="R140" s="227"/>
      <c r="S140" s="227"/>
      <c r="T140" s="227"/>
      <c r="U140" s="227"/>
      <c r="V140" s="227"/>
      <c r="W140" s="227"/>
      <c r="X140" s="227"/>
      <c r="Y140" s="227"/>
      <c r="Z140" s="217"/>
      <c r="AA140" s="217"/>
      <c r="AB140" s="217"/>
      <c r="AC140" s="217"/>
      <c r="AD140" s="217"/>
      <c r="AE140" s="217"/>
      <c r="AF140" s="217"/>
      <c r="AG140" s="217" t="s">
        <v>138</v>
      </c>
      <c r="AH140" s="217"/>
      <c r="AI140" s="217"/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  <c r="AW140" s="217"/>
      <c r="AX140" s="217"/>
      <c r="AY140" s="217"/>
      <c r="AZ140" s="217"/>
      <c r="BA140" s="217"/>
      <c r="BB140" s="217"/>
      <c r="BC140" s="217"/>
      <c r="BD140" s="217"/>
      <c r="BE140" s="217"/>
      <c r="BF140" s="217"/>
      <c r="BG140" s="217"/>
      <c r="BH140" s="217"/>
    </row>
    <row r="141" spans="1:60" outlineLevel="2" x14ac:dyDescent="0.2">
      <c r="A141" s="224"/>
      <c r="B141" s="225"/>
      <c r="C141" s="255" t="s">
        <v>257</v>
      </c>
      <c r="D141" s="228"/>
      <c r="E141" s="229"/>
      <c r="F141" s="227"/>
      <c r="G141" s="227"/>
      <c r="H141" s="227"/>
      <c r="I141" s="227"/>
      <c r="J141" s="227"/>
      <c r="K141" s="227"/>
      <c r="L141" s="227"/>
      <c r="M141" s="227"/>
      <c r="N141" s="226"/>
      <c r="O141" s="226"/>
      <c r="P141" s="226"/>
      <c r="Q141" s="226"/>
      <c r="R141" s="227"/>
      <c r="S141" s="227"/>
      <c r="T141" s="227"/>
      <c r="U141" s="227"/>
      <c r="V141" s="227"/>
      <c r="W141" s="227"/>
      <c r="X141" s="227"/>
      <c r="Y141" s="227"/>
      <c r="Z141" s="217"/>
      <c r="AA141" s="217"/>
      <c r="AB141" s="217"/>
      <c r="AC141" s="217"/>
      <c r="AD141" s="217"/>
      <c r="AE141" s="217"/>
      <c r="AF141" s="217"/>
      <c r="AG141" s="217" t="s">
        <v>140</v>
      </c>
      <c r="AH141" s="217">
        <v>0</v>
      </c>
      <c r="AI141" s="217"/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  <c r="AW141" s="217"/>
      <c r="AX141" s="217"/>
      <c r="AY141" s="217"/>
      <c r="AZ141" s="217"/>
      <c r="BA141" s="217"/>
      <c r="BB141" s="217"/>
      <c r="BC141" s="217"/>
      <c r="BD141" s="217"/>
      <c r="BE141" s="217"/>
      <c r="BF141" s="217"/>
      <c r="BG141" s="217"/>
      <c r="BH141" s="217"/>
    </row>
    <row r="142" spans="1:60" outlineLevel="3" x14ac:dyDescent="0.2">
      <c r="A142" s="224"/>
      <c r="B142" s="225"/>
      <c r="C142" s="255" t="s">
        <v>258</v>
      </c>
      <c r="D142" s="228"/>
      <c r="E142" s="229"/>
      <c r="F142" s="227"/>
      <c r="G142" s="227"/>
      <c r="H142" s="227"/>
      <c r="I142" s="227"/>
      <c r="J142" s="227"/>
      <c r="K142" s="227"/>
      <c r="L142" s="227"/>
      <c r="M142" s="227"/>
      <c r="N142" s="226"/>
      <c r="O142" s="226"/>
      <c r="P142" s="226"/>
      <c r="Q142" s="226"/>
      <c r="R142" s="227"/>
      <c r="S142" s="227"/>
      <c r="T142" s="227"/>
      <c r="U142" s="227"/>
      <c r="V142" s="227"/>
      <c r="W142" s="227"/>
      <c r="X142" s="227"/>
      <c r="Y142" s="227"/>
      <c r="Z142" s="217"/>
      <c r="AA142" s="217"/>
      <c r="AB142" s="217"/>
      <c r="AC142" s="217"/>
      <c r="AD142" s="217"/>
      <c r="AE142" s="217"/>
      <c r="AF142" s="217"/>
      <c r="AG142" s="217" t="s">
        <v>140</v>
      </c>
      <c r="AH142" s="217">
        <v>0</v>
      </c>
      <c r="AI142" s="217"/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  <c r="AW142" s="217"/>
      <c r="AX142" s="217"/>
      <c r="AY142" s="217"/>
      <c r="AZ142" s="217"/>
      <c r="BA142" s="217"/>
      <c r="BB142" s="217"/>
      <c r="BC142" s="217"/>
      <c r="BD142" s="217"/>
      <c r="BE142" s="217"/>
      <c r="BF142" s="217"/>
      <c r="BG142" s="217"/>
      <c r="BH142" s="217"/>
    </row>
    <row r="143" spans="1:60" outlineLevel="3" x14ac:dyDescent="0.2">
      <c r="A143" s="224"/>
      <c r="B143" s="225"/>
      <c r="C143" s="255" t="s">
        <v>259</v>
      </c>
      <c r="D143" s="228"/>
      <c r="E143" s="229">
        <v>16.472049999999999</v>
      </c>
      <c r="F143" s="227"/>
      <c r="G143" s="227"/>
      <c r="H143" s="227"/>
      <c r="I143" s="227"/>
      <c r="J143" s="227"/>
      <c r="K143" s="227"/>
      <c r="L143" s="227"/>
      <c r="M143" s="227"/>
      <c r="N143" s="226"/>
      <c r="O143" s="226"/>
      <c r="P143" s="226"/>
      <c r="Q143" s="226"/>
      <c r="R143" s="227"/>
      <c r="S143" s="227"/>
      <c r="T143" s="227"/>
      <c r="U143" s="227"/>
      <c r="V143" s="227"/>
      <c r="W143" s="227"/>
      <c r="X143" s="227"/>
      <c r="Y143" s="227"/>
      <c r="Z143" s="217"/>
      <c r="AA143" s="217"/>
      <c r="AB143" s="217"/>
      <c r="AC143" s="217"/>
      <c r="AD143" s="217"/>
      <c r="AE143" s="217"/>
      <c r="AF143" s="217"/>
      <c r="AG143" s="217" t="s">
        <v>140</v>
      </c>
      <c r="AH143" s="217">
        <v>0</v>
      </c>
      <c r="AI143" s="217"/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  <c r="AW143" s="217"/>
      <c r="AX143" s="217"/>
      <c r="AY143" s="217"/>
      <c r="AZ143" s="217"/>
      <c r="BA143" s="217"/>
      <c r="BB143" s="217"/>
      <c r="BC143" s="217"/>
      <c r="BD143" s="217"/>
      <c r="BE143" s="217"/>
      <c r="BF143" s="217"/>
      <c r="BG143" s="217"/>
      <c r="BH143" s="217"/>
    </row>
    <row r="144" spans="1:60" outlineLevel="2" x14ac:dyDescent="0.2">
      <c r="A144" s="224"/>
      <c r="B144" s="225"/>
      <c r="C144" s="256"/>
      <c r="D144" s="245"/>
      <c r="E144" s="245"/>
      <c r="F144" s="245"/>
      <c r="G144" s="245"/>
      <c r="H144" s="227"/>
      <c r="I144" s="227"/>
      <c r="J144" s="227"/>
      <c r="K144" s="227"/>
      <c r="L144" s="227"/>
      <c r="M144" s="227"/>
      <c r="N144" s="226"/>
      <c r="O144" s="226"/>
      <c r="P144" s="226"/>
      <c r="Q144" s="226"/>
      <c r="R144" s="227"/>
      <c r="S144" s="227"/>
      <c r="T144" s="227"/>
      <c r="U144" s="227"/>
      <c r="V144" s="227"/>
      <c r="W144" s="227"/>
      <c r="X144" s="227"/>
      <c r="Y144" s="227"/>
      <c r="Z144" s="217"/>
      <c r="AA144" s="217"/>
      <c r="AB144" s="217"/>
      <c r="AC144" s="217"/>
      <c r="AD144" s="217"/>
      <c r="AE144" s="217"/>
      <c r="AF144" s="217"/>
      <c r="AG144" s="217" t="s">
        <v>129</v>
      </c>
      <c r="AH144" s="217"/>
      <c r="AI144" s="217"/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  <c r="AW144" s="217"/>
      <c r="AX144" s="217"/>
      <c r="AY144" s="217"/>
      <c r="AZ144" s="217"/>
      <c r="BA144" s="217"/>
      <c r="BB144" s="217"/>
      <c r="BC144" s="217"/>
      <c r="BD144" s="217"/>
      <c r="BE144" s="217"/>
      <c r="BF144" s="217"/>
      <c r="BG144" s="217"/>
      <c r="BH144" s="217"/>
    </row>
    <row r="145" spans="1:60" outlineLevel="1" x14ac:dyDescent="0.2">
      <c r="A145" s="238">
        <v>33</v>
      </c>
      <c r="B145" s="239" t="s">
        <v>268</v>
      </c>
      <c r="C145" s="252" t="s">
        <v>269</v>
      </c>
      <c r="D145" s="240" t="s">
        <v>223</v>
      </c>
      <c r="E145" s="241">
        <v>65.888220000000004</v>
      </c>
      <c r="F145" s="242"/>
      <c r="G145" s="243">
        <f>ROUND(E145*F145,2)</f>
        <v>0</v>
      </c>
      <c r="H145" s="242"/>
      <c r="I145" s="243">
        <f>ROUND(E145*H145,2)</f>
        <v>0</v>
      </c>
      <c r="J145" s="242"/>
      <c r="K145" s="243">
        <f>ROUND(E145*J145,2)</f>
        <v>0</v>
      </c>
      <c r="L145" s="243">
        <v>21</v>
      </c>
      <c r="M145" s="243">
        <f>G145*(1+L145/100)</f>
        <v>0</v>
      </c>
      <c r="N145" s="241">
        <v>0</v>
      </c>
      <c r="O145" s="241">
        <f>ROUND(E145*N145,2)</f>
        <v>0</v>
      </c>
      <c r="P145" s="241">
        <v>0</v>
      </c>
      <c r="Q145" s="241">
        <f>ROUND(E145*P145,2)</f>
        <v>0</v>
      </c>
      <c r="R145" s="243" t="s">
        <v>266</v>
      </c>
      <c r="S145" s="243" t="s">
        <v>135</v>
      </c>
      <c r="T145" s="244" t="s">
        <v>135</v>
      </c>
      <c r="U145" s="227">
        <v>0</v>
      </c>
      <c r="V145" s="227">
        <f>ROUND(E145*U145,2)</f>
        <v>0</v>
      </c>
      <c r="W145" s="227"/>
      <c r="X145" s="227" t="s">
        <v>254</v>
      </c>
      <c r="Y145" s="227" t="s">
        <v>127</v>
      </c>
      <c r="Z145" s="217"/>
      <c r="AA145" s="217"/>
      <c r="AB145" s="217"/>
      <c r="AC145" s="217"/>
      <c r="AD145" s="217"/>
      <c r="AE145" s="217"/>
      <c r="AF145" s="217"/>
      <c r="AG145" s="217" t="s">
        <v>270</v>
      </c>
      <c r="AH145" s="217"/>
      <c r="AI145" s="217"/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  <c r="AW145" s="217"/>
      <c r="AX145" s="217"/>
      <c r="AY145" s="217"/>
      <c r="AZ145" s="217"/>
      <c r="BA145" s="217"/>
      <c r="BB145" s="217"/>
      <c r="BC145" s="217"/>
      <c r="BD145" s="217"/>
      <c r="BE145" s="217"/>
      <c r="BF145" s="217"/>
      <c r="BG145" s="217"/>
      <c r="BH145" s="217"/>
    </row>
    <row r="146" spans="1:60" outlineLevel="2" x14ac:dyDescent="0.2">
      <c r="A146" s="224"/>
      <c r="B146" s="225"/>
      <c r="C146" s="254" t="s">
        <v>267</v>
      </c>
      <c r="D146" s="248"/>
      <c r="E146" s="248"/>
      <c r="F146" s="248"/>
      <c r="G146" s="248"/>
      <c r="H146" s="227"/>
      <c r="I146" s="227"/>
      <c r="J146" s="227"/>
      <c r="K146" s="227"/>
      <c r="L146" s="227"/>
      <c r="M146" s="227"/>
      <c r="N146" s="226"/>
      <c r="O146" s="226"/>
      <c r="P146" s="226"/>
      <c r="Q146" s="226"/>
      <c r="R146" s="227"/>
      <c r="S146" s="227"/>
      <c r="T146" s="227"/>
      <c r="U146" s="227"/>
      <c r="V146" s="227"/>
      <c r="W146" s="227"/>
      <c r="X146" s="227"/>
      <c r="Y146" s="227"/>
      <c r="Z146" s="217"/>
      <c r="AA146" s="217"/>
      <c r="AB146" s="217"/>
      <c r="AC146" s="217"/>
      <c r="AD146" s="217"/>
      <c r="AE146" s="217"/>
      <c r="AF146" s="217"/>
      <c r="AG146" s="217" t="s">
        <v>138</v>
      </c>
      <c r="AH146" s="217"/>
      <c r="AI146" s="217"/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  <c r="AW146" s="217"/>
      <c r="AX146" s="217"/>
      <c r="AY146" s="217"/>
      <c r="AZ146" s="217"/>
      <c r="BA146" s="217"/>
      <c r="BB146" s="217"/>
      <c r="BC146" s="217"/>
      <c r="BD146" s="217"/>
      <c r="BE146" s="217"/>
      <c r="BF146" s="217"/>
      <c r="BG146" s="217"/>
      <c r="BH146" s="217"/>
    </row>
    <row r="147" spans="1:60" outlineLevel="2" x14ac:dyDescent="0.2">
      <c r="A147" s="224"/>
      <c r="B147" s="225"/>
      <c r="C147" s="255" t="s">
        <v>257</v>
      </c>
      <c r="D147" s="228"/>
      <c r="E147" s="229"/>
      <c r="F147" s="227"/>
      <c r="G147" s="227"/>
      <c r="H147" s="227"/>
      <c r="I147" s="227"/>
      <c r="J147" s="227"/>
      <c r="K147" s="227"/>
      <c r="L147" s="227"/>
      <c r="M147" s="227"/>
      <c r="N147" s="226"/>
      <c r="O147" s="226"/>
      <c r="P147" s="226"/>
      <c r="Q147" s="226"/>
      <c r="R147" s="227"/>
      <c r="S147" s="227"/>
      <c r="T147" s="227"/>
      <c r="U147" s="227"/>
      <c r="V147" s="227"/>
      <c r="W147" s="227"/>
      <c r="X147" s="227"/>
      <c r="Y147" s="227"/>
      <c r="Z147" s="217"/>
      <c r="AA147" s="217"/>
      <c r="AB147" s="217"/>
      <c r="AC147" s="217"/>
      <c r="AD147" s="217"/>
      <c r="AE147" s="217"/>
      <c r="AF147" s="217"/>
      <c r="AG147" s="217" t="s">
        <v>140</v>
      </c>
      <c r="AH147" s="217">
        <v>0</v>
      </c>
      <c r="AI147" s="217"/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  <c r="AW147" s="217"/>
      <c r="AX147" s="217"/>
      <c r="AY147" s="217"/>
      <c r="AZ147" s="217"/>
      <c r="BA147" s="217"/>
      <c r="BB147" s="217"/>
      <c r="BC147" s="217"/>
      <c r="BD147" s="217"/>
      <c r="BE147" s="217"/>
      <c r="BF147" s="217"/>
      <c r="BG147" s="217"/>
      <c r="BH147" s="217"/>
    </row>
    <row r="148" spans="1:60" outlineLevel="3" x14ac:dyDescent="0.2">
      <c r="A148" s="224"/>
      <c r="B148" s="225"/>
      <c r="C148" s="255" t="s">
        <v>258</v>
      </c>
      <c r="D148" s="228"/>
      <c r="E148" s="229"/>
      <c r="F148" s="227"/>
      <c r="G148" s="227"/>
      <c r="H148" s="227"/>
      <c r="I148" s="227"/>
      <c r="J148" s="227"/>
      <c r="K148" s="227"/>
      <c r="L148" s="227"/>
      <c r="M148" s="227"/>
      <c r="N148" s="226"/>
      <c r="O148" s="226"/>
      <c r="P148" s="226"/>
      <c r="Q148" s="226"/>
      <c r="R148" s="227"/>
      <c r="S148" s="227"/>
      <c r="T148" s="227"/>
      <c r="U148" s="227"/>
      <c r="V148" s="227"/>
      <c r="W148" s="227"/>
      <c r="X148" s="227"/>
      <c r="Y148" s="227"/>
      <c r="Z148" s="217"/>
      <c r="AA148" s="217"/>
      <c r="AB148" s="217"/>
      <c r="AC148" s="217"/>
      <c r="AD148" s="217"/>
      <c r="AE148" s="217"/>
      <c r="AF148" s="217"/>
      <c r="AG148" s="217" t="s">
        <v>140</v>
      </c>
      <c r="AH148" s="217">
        <v>0</v>
      </c>
      <c r="AI148" s="217"/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  <c r="AW148" s="217"/>
      <c r="AX148" s="217"/>
      <c r="AY148" s="217"/>
      <c r="AZ148" s="217"/>
      <c r="BA148" s="217"/>
      <c r="BB148" s="217"/>
      <c r="BC148" s="217"/>
      <c r="BD148" s="217"/>
      <c r="BE148" s="217"/>
      <c r="BF148" s="217"/>
      <c r="BG148" s="217"/>
      <c r="BH148" s="217"/>
    </row>
    <row r="149" spans="1:60" outlineLevel="3" x14ac:dyDescent="0.2">
      <c r="A149" s="224"/>
      <c r="B149" s="225"/>
      <c r="C149" s="255" t="s">
        <v>271</v>
      </c>
      <c r="D149" s="228"/>
      <c r="E149" s="229">
        <v>65.888220000000004</v>
      </c>
      <c r="F149" s="227"/>
      <c r="G149" s="227"/>
      <c r="H149" s="227"/>
      <c r="I149" s="227"/>
      <c r="J149" s="227"/>
      <c r="K149" s="227"/>
      <c r="L149" s="227"/>
      <c r="M149" s="227"/>
      <c r="N149" s="226"/>
      <c r="O149" s="226"/>
      <c r="P149" s="226"/>
      <c r="Q149" s="226"/>
      <c r="R149" s="227"/>
      <c r="S149" s="227"/>
      <c r="T149" s="227"/>
      <c r="U149" s="227"/>
      <c r="V149" s="227"/>
      <c r="W149" s="227"/>
      <c r="X149" s="227"/>
      <c r="Y149" s="227"/>
      <c r="Z149" s="217"/>
      <c r="AA149" s="217"/>
      <c r="AB149" s="217"/>
      <c r="AC149" s="217"/>
      <c r="AD149" s="217"/>
      <c r="AE149" s="217"/>
      <c r="AF149" s="217"/>
      <c r="AG149" s="217" t="s">
        <v>140</v>
      </c>
      <c r="AH149" s="217">
        <v>0</v>
      </c>
      <c r="AI149" s="217"/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  <c r="AW149" s="217"/>
      <c r="AX149" s="217"/>
      <c r="AY149" s="217"/>
      <c r="AZ149" s="217"/>
      <c r="BA149" s="217"/>
      <c r="BB149" s="217"/>
      <c r="BC149" s="217"/>
      <c r="BD149" s="217"/>
      <c r="BE149" s="217"/>
      <c r="BF149" s="217"/>
      <c r="BG149" s="217"/>
      <c r="BH149" s="217"/>
    </row>
    <row r="150" spans="1:60" outlineLevel="2" x14ac:dyDescent="0.2">
      <c r="A150" s="224"/>
      <c r="B150" s="225"/>
      <c r="C150" s="256"/>
      <c r="D150" s="245"/>
      <c r="E150" s="245"/>
      <c r="F150" s="245"/>
      <c r="G150" s="245"/>
      <c r="H150" s="227"/>
      <c r="I150" s="227"/>
      <c r="J150" s="227"/>
      <c r="K150" s="227"/>
      <c r="L150" s="227"/>
      <c r="M150" s="227"/>
      <c r="N150" s="226"/>
      <c r="O150" s="226"/>
      <c r="P150" s="226"/>
      <c r="Q150" s="226"/>
      <c r="R150" s="227"/>
      <c r="S150" s="227"/>
      <c r="T150" s="227"/>
      <c r="U150" s="227"/>
      <c r="V150" s="227"/>
      <c r="W150" s="227"/>
      <c r="X150" s="227"/>
      <c r="Y150" s="227"/>
      <c r="Z150" s="217"/>
      <c r="AA150" s="217"/>
      <c r="AB150" s="217"/>
      <c r="AC150" s="217"/>
      <c r="AD150" s="217"/>
      <c r="AE150" s="217"/>
      <c r="AF150" s="217"/>
      <c r="AG150" s="217" t="s">
        <v>129</v>
      </c>
      <c r="AH150" s="217"/>
      <c r="AI150" s="217"/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  <c r="AW150" s="217"/>
      <c r="AX150" s="217"/>
      <c r="AY150" s="217"/>
      <c r="AZ150" s="217"/>
      <c r="BA150" s="217"/>
      <c r="BB150" s="217"/>
      <c r="BC150" s="217"/>
      <c r="BD150" s="217"/>
      <c r="BE150" s="217"/>
      <c r="BF150" s="217"/>
      <c r="BG150" s="217"/>
      <c r="BH150" s="217"/>
    </row>
    <row r="151" spans="1:60" ht="22.5" outlineLevel="1" x14ac:dyDescent="0.2">
      <c r="A151" s="238">
        <v>34</v>
      </c>
      <c r="B151" s="239" t="s">
        <v>272</v>
      </c>
      <c r="C151" s="252" t="s">
        <v>273</v>
      </c>
      <c r="D151" s="240" t="s">
        <v>223</v>
      </c>
      <c r="E151" s="241">
        <v>16.472049999999999</v>
      </c>
      <c r="F151" s="242"/>
      <c r="G151" s="243">
        <f>ROUND(E151*F151,2)</f>
        <v>0</v>
      </c>
      <c r="H151" s="242"/>
      <c r="I151" s="243">
        <f>ROUND(E151*H151,2)</f>
        <v>0</v>
      </c>
      <c r="J151" s="242"/>
      <c r="K151" s="243">
        <f>ROUND(E151*J151,2)</f>
        <v>0</v>
      </c>
      <c r="L151" s="243">
        <v>21</v>
      </c>
      <c r="M151" s="243">
        <f>G151*(1+L151/100)</f>
        <v>0</v>
      </c>
      <c r="N151" s="241">
        <v>0</v>
      </c>
      <c r="O151" s="241">
        <f>ROUND(E151*N151,2)</f>
        <v>0</v>
      </c>
      <c r="P151" s="241">
        <v>0</v>
      </c>
      <c r="Q151" s="241">
        <f>ROUND(E151*P151,2)</f>
        <v>0</v>
      </c>
      <c r="R151" s="243" t="s">
        <v>274</v>
      </c>
      <c r="S151" s="243" t="s">
        <v>135</v>
      </c>
      <c r="T151" s="244" t="s">
        <v>126</v>
      </c>
      <c r="U151" s="227">
        <v>0.752</v>
      </c>
      <c r="V151" s="227">
        <f>ROUND(E151*U151,2)</f>
        <v>12.39</v>
      </c>
      <c r="W151" s="227"/>
      <c r="X151" s="227"/>
      <c r="Y151" s="227" t="s">
        <v>127</v>
      </c>
      <c r="Z151" s="217"/>
      <c r="AA151" s="217"/>
      <c r="AB151" s="217"/>
      <c r="AC151" s="217"/>
      <c r="AD151" s="217"/>
      <c r="AE151" s="217"/>
      <c r="AF151" s="217"/>
      <c r="AG151" s="217" t="s">
        <v>255</v>
      </c>
      <c r="AH151" s="217"/>
      <c r="AI151" s="217"/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  <c r="AW151" s="217"/>
      <c r="AX151" s="217"/>
      <c r="AY151" s="217"/>
      <c r="AZ151" s="217"/>
      <c r="BA151" s="217"/>
      <c r="BB151" s="217"/>
      <c r="BC151" s="217"/>
      <c r="BD151" s="217"/>
      <c r="BE151" s="217"/>
      <c r="BF151" s="217"/>
      <c r="BG151" s="217"/>
      <c r="BH151" s="217"/>
    </row>
    <row r="152" spans="1:60" outlineLevel="2" x14ac:dyDescent="0.2">
      <c r="A152" s="224"/>
      <c r="B152" s="225"/>
      <c r="C152" s="254" t="s">
        <v>275</v>
      </c>
      <c r="D152" s="248"/>
      <c r="E152" s="248"/>
      <c r="F152" s="248"/>
      <c r="G152" s="248"/>
      <c r="H152" s="227"/>
      <c r="I152" s="227"/>
      <c r="J152" s="227"/>
      <c r="K152" s="227"/>
      <c r="L152" s="227"/>
      <c r="M152" s="227"/>
      <c r="N152" s="226"/>
      <c r="O152" s="226"/>
      <c r="P152" s="226"/>
      <c r="Q152" s="226"/>
      <c r="R152" s="227"/>
      <c r="S152" s="227"/>
      <c r="T152" s="227"/>
      <c r="U152" s="227"/>
      <c r="V152" s="227"/>
      <c r="W152" s="227"/>
      <c r="X152" s="227"/>
      <c r="Y152" s="227"/>
      <c r="Z152" s="217"/>
      <c r="AA152" s="217"/>
      <c r="AB152" s="217"/>
      <c r="AC152" s="217"/>
      <c r="AD152" s="217"/>
      <c r="AE152" s="217"/>
      <c r="AF152" s="217"/>
      <c r="AG152" s="217" t="s">
        <v>138</v>
      </c>
      <c r="AH152" s="217"/>
      <c r="AI152" s="217"/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  <c r="AW152" s="217"/>
      <c r="AX152" s="217"/>
      <c r="AY152" s="217"/>
      <c r="AZ152" s="217"/>
      <c r="BA152" s="247" t="str">
        <f>C152</f>
        <v>nebo vybouraných hmot nošením nebo přehazováním k místu nakládky přístupnému normálním dopravním prostředkům do 10 m,</v>
      </c>
      <c r="BB152" s="217"/>
      <c r="BC152" s="217"/>
      <c r="BD152" s="217"/>
      <c r="BE152" s="217"/>
      <c r="BF152" s="217"/>
      <c r="BG152" s="217"/>
      <c r="BH152" s="217"/>
    </row>
    <row r="153" spans="1:60" ht="15" customHeight="1" outlineLevel="2" x14ac:dyDescent="0.2">
      <c r="A153" s="224"/>
      <c r="B153" s="225"/>
      <c r="C153" s="258" t="s">
        <v>276</v>
      </c>
      <c r="D153" s="250"/>
      <c r="E153" s="250"/>
      <c r="F153" s="250"/>
      <c r="G153" s="250"/>
      <c r="H153" s="227"/>
      <c r="I153" s="227"/>
      <c r="J153" s="227"/>
      <c r="K153" s="227"/>
      <c r="L153" s="227"/>
      <c r="M153" s="227"/>
      <c r="N153" s="226"/>
      <c r="O153" s="226"/>
      <c r="P153" s="226"/>
      <c r="Q153" s="226"/>
      <c r="R153" s="227"/>
      <c r="S153" s="227"/>
      <c r="T153" s="227"/>
      <c r="U153" s="227"/>
      <c r="V153" s="227"/>
      <c r="W153" s="227"/>
      <c r="X153" s="227"/>
      <c r="Y153" s="227"/>
      <c r="Z153" s="217"/>
      <c r="AA153" s="217"/>
      <c r="AB153" s="217"/>
      <c r="AC153" s="217"/>
      <c r="AD153" s="217"/>
      <c r="AE153" s="217"/>
      <c r="AF153" s="217"/>
      <c r="AG153" s="217" t="s">
        <v>145</v>
      </c>
      <c r="AH153" s="217"/>
      <c r="AI153" s="217"/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  <c r="AW153" s="217"/>
      <c r="AX153" s="217"/>
      <c r="AY153" s="217"/>
      <c r="AZ153" s="217"/>
      <c r="BA153" s="247" t="str">
        <f>C153</f>
        <v>S naložením suti nebo vybouraných hmot do dopravního prostředku a na jejich vyložením, popřípadě přeložením na normální dopravní prostředek.</v>
      </c>
      <c r="BB153" s="217"/>
      <c r="BC153" s="217"/>
      <c r="BD153" s="217"/>
      <c r="BE153" s="217"/>
      <c r="BF153" s="217"/>
      <c r="BG153" s="217"/>
      <c r="BH153" s="217"/>
    </row>
    <row r="154" spans="1:60" outlineLevel="2" x14ac:dyDescent="0.2">
      <c r="A154" s="224"/>
      <c r="B154" s="225"/>
      <c r="C154" s="255" t="s">
        <v>257</v>
      </c>
      <c r="D154" s="228"/>
      <c r="E154" s="229"/>
      <c r="F154" s="227"/>
      <c r="G154" s="227"/>
      <c r="H154" s="227"/>
      <c r="I154" s="227"/>
      <c r="J154" s="227"/>
      <c r="K154" s="227"/>
      <c r="L154" s="227"/>
      <c r="M154" s="227"/>
      <c r="N154" s="226"/>
      <c r="O154" s="226"/>
      <c r="P154" s="226"/>
      <c r="Q154" s="226"/>
      <c r="R154" s="227"/>
      <c r="S154" s="227"/>
      <c r="T154" s="227"/>
      <c r="U154" s="227"/>
      <c r="V154" s="227"/>
      <c r="W154" s="227"/>
      <c r="X154" s="227"/>
      <c r="Y154" s="227"/>
      <c r="Z154" s="217"/>
      <c r="AA154" s="217"/>
      <c r="AB154" s="217"/>
      <c r="AC154" s="217"/>
      <c r="AD154" s="217"/>
      <c r="AE154" s="217"/>
      <c r="AF154" s="217"/>
      <c r="AG154" s="217" t="s">
        <v>140</v>
      </c>
      <c r="AH154" s="217">
        <v>0</v>
      </c>
      <c r="AI154" s="217"/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  <c r="AW154" s="217"/>
      <c r="AX154" s="217"/>
      <c r="AY154" s="217"/>
      <c r="AZ154" s="217"/>
      <c r="BA154" s="217"/>
      <c r="BB154" s="217"/>
      <c r="BC154" s="217"/>
      <c r="BD154" s="217"/>
      <c r="BE154" s="217"/>
      <c r="BF154" s="217"/>
      <c r="BG154" s="217"/>
      <c r="BH154" s="217"/>
    </row>
    <row r="155" spans="1:60" outlineLevel="3" x14ac:dyDescent="0.2">
      <c r="A155" s="224"/>
      <c r="B155" s="225"/>
      <c r="C155" s="255" t="s">
        <v>258</v>
      </c>
      <c r="D155" s="228"/>
      <c r="E155" s="229"/>
      <c r="F155" s="227"/>
      <c r="G155" s="227"/>
      <c r="H155" s="227"/>
      <c r="I155" s="227"/>
      <c r="J155" s="227"/>
      <c r="K155" s="227"/>
      <c r="L155" s="227"/>
      <c r="M155" s="227"/>
      <c r="N155" s="226"/>
      <c r="O155" s="226"/>
      <c r="P155" s="226"/>
      <c r="Q155" s="226"/>
      <c r="R155" s="227"/>
      <c r="S155" s="227"/>
      <c r="T155" s="227"/>
      <c r="U155" s="227"/>
      <c r="V155" s="227"/>
      <c r="W155" s="227"/>
      <c r="X155" s="227"/>
      <c r="Y155" s="227"/>
      <c r="Z155" s="217"/>
      <c r="AA155" s="217"/>
      <c r="AB155" s="217"/>
      <c r="AC155" s="217"/>
      <c r="AD155" s="217"/>
      <c r="AE155" s="217"/>
      <c r="AF155" s="217"/>
      <c r="AG155" s="217" t="s">
        <v>140</v>
      </c>
      <c r="AH155" s="217">
        <v>0</v>
      </c>
      <c r="AI155" s="217"/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  <c r="AW155" s="217"/>
      <c r="AX155" s="217"/>
      <c r="AY155" s="217"/>
      <c r="AZ155" s="217"/>
      <c r="BA155" s="217"/>
      <c r="BB155" s="217"/>
      <c r="BC155" s="217"/>
      <c r="BD155" s="217"/>
      <c r="BE155" s="217"/>
      <c r="BF155" s="217"/>
      <c r="BG155" s="217"/>
      <c r="BH155" s="217"/>
    </row>
    <row r="156" spans="1:60" outlineLevel="3" x14ac:dyDescent="0.2">
      <c r="A156" s="224"/>
      <c r="B156" s="225"/>
      <c r="C156" s="255" t="s">
        <v>259</v>
      </c>
      <c r="D156" s="228"/>
      <c r="E156" s="229">
        <v>16.472049999999999</v>
      </c>
      <c r="F156" s="227"/>
      <c r="G156" s="227"/>
      <c r="H156" s="227"/>
      <c r="I156" s="227"/>
      <c r="J156" s="227"/>
      <c r="K156" s="227"/>
      <c r="L156" s="227"/>
      <c r="M156" s="227"/>
      <c r="N156" s="226"/>
      <c r="O156" s="226"/>
      <c r="P156" s="226"/>
      <c r="Q156" s="226"/>
      <c r="R156" s="227"/>
      <c r="S156" s="227"/>
      <c r="T156" s="227"/>
      <c r="U156" s="227"/>
      <c r="V156" s="227"/>
      <c r="W156" s="227"/>
      <c r="X156" s="227"/>
      <c r="Y156" s="227"/>
      <c r="Z156" s="217"/>
      <c r="AA156" s="217"/>
      <c r="AB156" s="217"/>
      <c r="AC156" s="217"/>
      <c r="AD156" s="217"/>
      <c r="AE156" s="217"/>
      <c r="AF156" s="217"/>
      <c r="AG156" s="217" t="s">
        <v>140</v>
      </c>
      <c r="AH156" s="217">
        <v>0</v>
      </c>
      <c r="AI156" s="217"/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  <c r="AW156" s="217"/>
      <c r="AX156" s="217"/>
      <c r="AY156" s="217"/>
      <c r="AZ156" s="217"/>
      <c r="BA156" s="217"/>
      <c r="BB156" s="217"/>
      <c r="BC156" s="217"/>
      <c r="BD156" s="217"/>
      <c r="BE156" s="217"/>
      <c r="BF156" s="217"/>
      <c r="BG156" s="217"/>
      <c r="BH156" s="217"/>
    </row>
    <row r="157" spans="1:60" outlineLevel="2" x14ac:dyDescent="0.2">
      <c r="A157" s="224"/>
      <c r="B157" s="225"/>
      <c r="C157" s="256"/>
      <c r="D157" s="245"/>
      <c r="E157" s="245"/>
      <c r="F157" s="245"/>
      <c r="G157" s="245"/>
      <c r="H157" s="227"/>
      <c r="I157" s="227"/>
      <c r="J157" s="227"/>
      <c r="K157" s="227"/>
      <c r="L157" s="227"/>
      <c r="M157" s="227"/>
      <c r="N157" s="226"/>
      <c r="O157" s="226"/>
      <c r="P157" s="226"/>
      <c r="Q157" s="226"/>
      <c r="R157" s="227"/>
      <c r="S157" s="227"/>
      <c r="T157" s="227"/>
      <c r="U157" s="227"/>
      <c r="V157" s="227"/>
      <c r="W157" s="227"/>
      <c r="X157" s="227"/>
      <c r="Y157" s="227"/>
      <c r="Z157" s="217"/>
      <c r="AA157" s="217"/>
      <c r="AB157" s="217"/>
      <c r="AC157" s="217"/>
      <c r="AD157" s="217"/>
      <c r="AE157" s="217"/>
      <c r="AF157" s="217"/>
      <c r="AG157" s="217" t="s">
        <v>129</v>
      </c>
      <c r="AH157" s="217"/>
      <c r="AI157" s="217"/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  <c r="AW157" s="217"/>
      <c r="AX157" s="217"/>
      <c r="AY157" s="217"/>
      <c r="AZ157" s="217"/>
      <c r="BA157" s="217"/>
      <c r="BB157" s="217"/>
      <c r="BC157" s="217"/>
      <c r="BD157" s="217"/>
      <c r="BE157" s="217"/>
      <c r="BF157" s="217"/>
      <c r="BG157" s="217"/>
      <c r="BH157" s="217"/>
    </row>
    <row r="158" spans="1:60" ht="22.5" outlineLevel="1" x14ac:dyDescent="0.2">
      <c r="A158" s="238">
        <v>35</v>
      </c>
      <c r="B158" s="239" t="s">
        <v>277</v>
      </c>
      <c r="C158" s="252" t="s">
        <v>278</v>
      </c>
      <c r="D158" s="240" t="s">
        <v>223</v>
      </c>
      <c r="E158" s="241">
        <v>16.472049999999999</v>
      </c>
      <c r="F158" s="242"/>
      <c r="G158" s="243">
        <f>ROUND(E158*F158,2)</f>
        <v>0</v>
      </c>
      <c r="H158" s="242"/>
      <c r="I158" s="243">
        <f>ROUND(E158*H158,2)</f>
        <v>0</v>
      </c>
      <c r="J158" s="242"/>
      <c r="K158" s="243">
        <f>ROUND(E158*J158,2)</f>
        <v>0</v>
      </c>
      <c r="L158" s="243">
        <v>21</v>
      </c>
      <c r="M158" s="243">
        <f>G158*(1+L158/100)</f>
        <v>0</v>
      </c>
      <c r="N158" s="241">
        <v>0</v>
      </c>
      <c r="O158" s="241">
        <f>ROUND(E158*N158,2)</f>
        <v>0</v>
      </c>
      <c r="P158" s="241">
        <v>0</v>
      </c>
      <c r="Q158" s="241">
        <f>ROUND(E158*P158,2)</f>
        <v>0</v>
      </c>
      <c r="R158" s="243" t="s">
        <v>274</v>
      </c>
      <c r="S158" s="243" t="s">
        <v>135</v>
      </c>
      <c r="T158" s="244" t="s">
        <v>126</v>
      </c>
      <c r="U158" s="227">
        <v>0.36</v>
      </c>
      <c r="V158" s="227">
        <f>ROUND(E158*U158,2)</f>
        <v>5.93</v>
      </c>
      <c r="W158" s="227"/>
      <c r="X158" s="227"/>
      <c r="Y158" s="227" t="s">
        <v>127</v>
      </c>
      <c r="Z158" s="217"/>
      <c r="AA158" s="217"/>
      <c r="AB158" s="217"/>
      <c r="AC158" s="217"/>
      <c r="AD158" s="217"/>
      <c r="AE158" s="217"/>
      <c r="AF158" s="217"/>
      <c r="AG158" s="217" t="s">
        <v>255</v>
      </c>
      <c r="AH158" s="217"/>
      <c r="AI158" s="217"/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  <c r="AW158" s="217"/>
      <c r="AX158" s="217"/>
      <c r="AY158" s="217"/>
      <c r="AZ158" s="217"/>
      <c r="BA158" s="217"/>
      <c r="BB158" s="217"/>
      <c r="BC158" s="217"/>
      <c r="BD158" s="217"/>
      <c r="BE158" s="217"/>
      <c r="BF158" s="217"/>
      <c r="BG158" s="217"/>
      <c r="BH158" s="217"/>
    </row>
    <row r="159" spans="1:60" outlineLevel="2" x14ac:dyDescent="0.2">
      <c r="A159" s="224"/>
      <c r="B159" s="225"/>
      <c r="C159" s="254" t="s">
        <v>275</v>
      </c>
      <c r="D159" s="248"/>
      <c r="E159" s="248"/>
      <c r="F159" s="248"/>
      <c r="G159" s="248"/>
      <c r="H159" s="227"/>
      <c r="I159" s="227"/>
      <c r="J159" s="227"/>
      <c r="K159" s="227"/>
      <c r="L159" s="227"/>
      <c r="M159" s="227"/>
      <c r="N159" s="226"/>
      <c r="O159" s="226"/>
      <c r="P159" s="226"/>
      <c r="Q159" s="226"/>
      <c r="R159" s="227"/>
      <c r="S159" s="227"/>
      <c r="T159" s="227"/>
      <c r="U159" s="227"/>
      <c r="V159" s="227"/>
      <c r="W159" s="227"/>
      <c r="X159" s="227"/>
      <c r="Y159" s="227"/>
      <c r="Z159" s="217"/>
      <c r="AA159" s="217"/>
      <c r="AB159" s="217"/>
      <c r="AC159" s="217"/>
      <c r="AD159" s="217"/>
      <c r="AE159" s="217"/>
      <c r="AF159" s="217"/>
      <c r="AG159" s="217" t="s">
        <v>138</v>
      </c>
      <c r="AH159" s="217"/>
      <c r="AI159" s="217"/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  <c r="AW159" s="217"/>
      <c r="AX159" s="217"/>
      <c r="AY159" s="217"/>
      <c r="AZ159" s="217"/>
      <c r="BA159" s="247" t="str">
        <f>C159</f>
        <v>nebo vybouraných hmot nošením nebo přehazováním k místu nakládky přístupnému normálním dopravním prostředkům do 10 m,</v>
      </c>
      <c r="BB159" s="217"/>
      <c r="BC159" s="217"/>
      <c r="BD159" s="217"/>
      <c r="BE159" s="217"/>
      <c r="BF159" s="217"/>
      <c r="BG159" s="217"/>
      <c r="BH159" s="217"/>
    </row>
    <row r="160" spans="1:60" outlineLevel="2" x14ac:dyDescent="0.2">
      <c r="A160" s="224"/>
      <c r="B160" s="225"/>
      <c r="C160" s="255" t="s">
        <v>257</v>
      </c>
      <c r="D160" s="228"/>
      <c r="E160" s="229"/>
      <c r="F160" s="227"/>
      <c r="G160" s="227"/>
      <c r="H160" s="227"/>
      <c r="I160" s="227"/>
      <c r="J160" s="227"/>
      <c r="K160" s="227"/>
      <c r="L160" s="227"/>
      <c r="M160" s="227"/>
      <c r="N160" s="226"/>
      <c r="O160" s="226"/>
      <c r="P160" s="226"/>
      <c r="Q160" s="226"/>
      <c r="R160" s="227"/>
      <c r="S160" s="227"/>
      <c r="T160" s="227"/>
      <c r="U160" s="227"/>
      <c r="V160" s="227"/>
      <c r="W160" s="227"/>
      <c r="X160" s="227"/>
      <c r="Y160" s="227"/>
      <c r="Z160" s="217"/>
      <c r="AA160" s="217"/>
      <c r="AB160" s="217"/>
      <c r="AC160" s="217"/>
      <c r="AD160" s="217"/>
      <c r="AE160" s="217"/>
      <c r="AF160" s="217"/>
      <c r="AG160" s="217" t="s">
        <v>140</v>
      </c>
      <c r="AH160" s="217">
        <v>0</v>
      </c>
      <c r="AI160" s="217"/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  <c r="AW160" s="217"/>
      <c r="AX160" s="217"/>
      <c r="AY160" s="217"/>
      <c r="AZ160" s="217"/>
      <c r="BA160" s="217"/>
      <c r="BB160" s="217"/>
      <c r="BC160" s="217"/>
      <c r="BD160" s="217"/>
      <c r="BE160" s="217"/>
      <c r="BF160" s="217"/>
      <c r="BG160" s="217"/>
      <c r="BH160" s="217"/>
    </row>
    <row r="161" spans="1:60" outlineLevel="3" x14ac:dyDescent="0.2">
      <c r="A161" s="224"/>
      <c r="B161" s="225"/>
      <c r="C161" s="255" t="s">
        <v>258</v>
      </c>
      <c r="D161" s="228"/>
      <c r="E161" s="229"/>
      <c r="F161" s="227"/>
      <c r="G161" s="227"/>
      <c r="H161" s="227"/>
      <c r="I161" s="227"/>
      <c r="J161" s="227"/>
      <c r="K161" s="227"/>
      <c r="L161" s="227"/>
      <c r="M161" s="227"/>
      <c r="N161" s="226"/>
      <c r="O161" s="226"/>
      <c r="P161" s="226"/>
      <c r="Q161" s="226"/>
      <c r="R161" s="227"/>
      <c r="S161" s="227"/>
      <c r="T161" s="227"/>
      <c r="U161" s="227"/>
      <c r="V161" s="227"/>
      <c r="W161" s="227"/>
      <c r="X161" s="227"/>
      <c r="Y161" s="227"/>
      <c r="Z161" s="217"/>
      <c r="AA161" s="217"/>
      <c r="AB161" s="217"/>
      <c r="AC161" s="217"/>
      <c r="AD161" s="217"/>
      <c r="AE161" s="217"/>
      <c r="AF161" s="217"/>
      <c r="AG161" s="217" t="s">
        <v>140</v>
      </c>
      <c r="AH161" s="217">
        <v>0</v>
      </c>
      <c r="AI161" s="217"/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  <c r="AW161" s="217"/>
      <c r="AX161" s="217"/>
      <c r="AY161" s="217"/>
      <c r="AZ161" s="217"/>
      <c r="BA161" s="217"/>
      <c r="BB161" s="217"/>
      <c r="BC161" s="217"/>
      <c r="BD161" s="217"/>
      <c r="BE161" s="217"/>
      <c r="BF161" s="217"/>
      <c r="BG161" s="217"/>
      <c r="BH161" s="217"/>
    </row>
    <row r="162" spans="1:60" outlineLevel="3" x14ac:dyDescent="0.2">
      <c r="A162" s="224"/>
      <c r="B162" s="225"/>
      <c r="C162" s="255" t="s">
        <v>259</v>
      </c>
      <c r="D162" s="228"/>
      <c r="E162" s="229">
        <v>16.472049999999999</v>
      </c>
      <c r="F162" s="227"/>
      <c r="G162" s="227"/>
      <c r="H162" s="227"/>
      <c r="I162" s="227"/>
      <c r="J162" s="227"/>
      <c r="K162" s="227"/>
      <c r="L162" s="227"/>
      <c r="M162" s="227"/>
      <c r="N162" s="226"/>
      <c r="O162" s="226"/>
      <c r="P162" s="226"/>
      <c r="Q162" s="226"/>
      <c r="R162" s="227"/>
      <c r="S162" s="227"/>
      <c r="T162" s="227"/>
      <c r="U162" s="227"/>
      <c r="V162" s="227"/>
      <c r="W162" s="227"/>
      <c r="X162" s="227"/>
      <c r="Y162" s="227"/>
      <c r="Z162" s="217"/>
      <c r="AA162" s="217"/>
      <c r="AB162" s="217"/>
      <c r="AC162" s="217"/>
      <c r="AD162" s="217"/>
      <c r="AE162" s="217"/>
      <c r="AF162" s="217"/>
      <c r="AG162" s="217" t="s">
        <v>140</v>
      </c>
      <c r="AH162" s="217">
        <v>0</v>
      </c>
      <c r="AI162" s="217"/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  <c r="AW162" s="217"/>
      <c r="AX162" s="217"/>
      <c r="AY162" s="217"/>
      <c r="AZ162" s="217"/>
      <c r="BA162" s="217"/>
      <c r="BB162" s="217"/>
      <c r="BC162" s="217"/>
      <c r="BD162" s="217"/>
      <c r="BE162" s="217"/>
      <c r="BF162" s="217"/>
      <c r="BG162" s="217"/>
      <c r="BH162" s="217"/>
    </row>
    <row r="163" spans="1:60" outlineLevel="2" x14ac:dyDescent="0.2">
      <c r="A163" s="224"/>
      <c r="B163" s="225"/>
      <c r="C163" s="256"/>
      <c r="D163" s="245"/>
      <c r="E163" s="245"/>
      <c r="F163" s="245"/>
      <c r="G163" s="245"/>
      <c r="H163" s="227"/>
      <c r="I163" s="227"/>
      <c r="J163" s="227"/>
      <c r="K163" s="227"/>
      <c r="L163" s="227"/>
      <c r="M163" s="227"/>
      <c r="N163" s="226"/>
      <c r="O163" s="226"/>
      <c r="P163" s="226"/>
      <c r="Q163" s="226"/>
      <c r="R163" s="227"/>
      <c r="S163" s="227"/>
      <c r="T163" s="227"/>
      <c r="U163" s="227"/>
      <c r="V163" s="227"/>
      <c r="W163" s="227"/>
      <c r="X163" s="227"/>
      <c r="Y163" s="227"/>
      <c r="Z163" s="217"/>
      <c r="AA163" s="217"/>
      <c r="AB163" s="217"/>
      <c r="AC163" s="217"/>
      <c r="AD163" s="217"/>
      <c r="AE163" s="217"/>
      <c r="AF163" s="217"/>
      <c r="AG163" s="217" t="s">
        <v>129</v>
      </c>
      <c r="AH163" s="217"/>
      <c r="AI163" s="217"/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  <c r="AW163" s="217"/>
      <c r="AX163" s="217"/>
      <c r="AY163" s="217"/>
      <c r="AZ163" s="217"/>
      <c r="BA163" s="217"/>
      <c r="BB163" s="217"/>
      <c r="BC163" s="217"/>
      <c r="BD163" s="217"/>
      <c r="BE163" s="217"/>
      <c r="BF163" s="217"/>
      <c r="BG163" s="217"/>
      <c r="BH163" s="217"/>
    </row>
    <row r="164" spans="1:60" x14ac:dyDescent="0.2">
      <c r="A164" s="231" t="s">
        <v>121</v>
      </c>
      <c r="B164" s="232" t="s">
        <v>92</v>
      </c>
      <c r="C164" s="251" t="s">
        <v>27</v>
      </c>
      <c r="D164" s="233"/>
      <c r="E164" s="234"/>
      <c r="F164" s="235"/>
      <c r="G164" s="235">
        <f>SUMIF(AG165:AG173,"&lt;&gt;NOR",G165:G173)</f>
        <v>0</v>
      </c>
      <c r="H164" s="235"/>
      <c r="I164" s="235">
        <f>SUM(I165:I173)</f>
        <v>0</v>
      </c>
      <c r="J164" s="235"/>
      <c r="K164" s="235">
        <f>SUM(K165:K173)</f>
        <v>0</v>
      </c>
      <c r="L164" s="235"/>
      <c r="M164" s="235">
        <f>SUM(M165:M173)</f>
        <v>0</v>
      </c>
      <c r="N164" s="234"/>
      <c r="O164" s="234">
        <f>SUM(O165:O173)</f>
        <v>0</v>
      </c>
      <c r="P164" s="234"/>
      <c r="Q164" s="234">
        <f>SUM(Q165:Q173)</f>
        <v>0</v>
      </c>
      <c r="R164" s="235"/>
      <c r="S164" s="235"/>
      <c r="T164" s="236"/>
      <c r="U164" s="230"/>
      <c r="V164" s="230">
        <f>SUM(V165:V173)</f>
        <v>0</v>
      </c>
      <c r="W164" s="230"/>
      <c r="X164" s="230"/>
      <c r="Y164" s="230"/>
      <c r="AG164" t="s">
        <v>122</v>
      </c>
    </row>
    <row r="165" spans="1:60" outlineLevel="1" x14ac:dyDescent="0.2">
      <c r="A165" s="238">
        <v>36</v>
      </c>
      <c r="B165" s="239" t="s">
        <v>279</v>
      </c>
      <c r="C165" s="252" t="s">
        <v>280</v>
      </c>
      <c r="D165" s="240" t="s">
        <v>148</v>
      </c>
      <c r="E165" s="241">
        <v>1</v>
      </c>
      <c r="F165" s="242"/>
      <c r="G165" s="243">
        <f>ROUND(E165*F165,2)</f>
        <v>0</v>
      </c>
      <c r="H165" s="242"/>
      <c r="I165" s="243">
        <f>ROUND(E165*H165,2)</f>
        <v>0</v>
      </c>
      <c r="J165" s="242"/>
      <c r="K165" s="243">
        <f>ROUND(E165*J165,2)</f>
        <v>0</v>
      </c>
      <c r="L165" s="243">
        <v>21</v>
      </c>
      <c r="M165" s="243">
        <f>G165*(1+L165/100)</f>
        <v>0</v>
      </c>
      <c r="N165" s="241">
        <v>0</v>
      </c>
      <c r="O165" s="241">
        <f>ROUND(E165*N165,2)</f>
        <v>0</v>
      </c>
      <c r="P165" s="241">
        <v>0</v>
      </c>
      <c r="Q165" s="241">
        <f>ROUND(E165*P165,2)</f>
        <v>0</v>
      </c>
      <c r="R165" s="243"/>
      <c r="S165" s="243" t="s">
        <v>135</v>
      </c>
      <c r="T165" s="244" t="s">
        <v>126</v>
      </c>
      <c r="U165" s="227">
        <v>0</v>
      </c>
      <c r="V165" s="227">
        <f>ROUND(E165*U165,2)</f>
        <v>0</v>
      </c>
      <c r="W165" s="227"/>
      <c r="X165" s="227"/>
      <c r="Y165" s="227" t="s">
        <v>127</v>
      </c>
      <c r="Z165" s="217"/>
      <c r="AA165" s="217"/>
      <c r="AB165" s="217"/>
      <c r="AC165" s="217"/>
      <c r="AD165" s="217"/>
      <c r="AE165" s="217"/>
      <c r="AF165" s="217"/>
      <c r="AG165" s="217" t="s">
        <v>281</v>
      </c>
      <c r="AH165" s="217"/>
      <c r="AI165" s="217"/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  <c r="AW165" s="217"/>
      <c r="AX165" s="217"/>
      <c r="AY165" s="217"/>
      <c r="AZ165" s="217"/>
      <c r="BA165" s="217"/>
      <c r="BB165" s="217"/>
      <c r="BC165" s="217"/>
      <c r="BD165" s="217"/>
      <c r="BE165" s="217"/>
      <c r="BF165" s="217"/>
      <c r="BG165" s="217"/>
      <c r="BH165" s="217"/>
    </row>
    <row r="166" spans="1:60" outlineLevel="2" x14ac:dyDescent="0.2">
      <c r="A166" s="224"/>
      <c r="B166" s="225"/>
      <c r="C166" s="257" t="s">
        <v>282</v>
      </c>
      <c r="D166" s="249"/>
      <c r="E166" s="249"/>
      <c r="F166" s="249"/>
      <c r="G166" s="249"/>
      <c r="H166" s="227"/>
      <c r="I166" s="227"/>
      <c r="J166" s="227"/>
      <c r="K166" s="227"/>
      <c r="L166" s="227"/>
      <c r="M166" s="227"/>
      <c r="N166" s="226"/>
      <c r="O166" s="226"/>
      <c r="P166" s="226"/>
      <c r="Q166" s="226"/>
      <c r="R166" s="227"/>
      <c r="S166" s="227"/>
      <c r="T166" s="227"/>
      <c r="U166" s="227"/>
      <c r="V166" s="227"/>
      <c r="W166" s="227"/>
      <c r="X166" s="227"/>
      <c r="Y166" s="227"/>
      <c r="Z166" s="217"/>
      <c r="AA166" s="217"/>
      <c r="AB166" s="217"/>
      <c r="AC166" s="217"/>
      <c r="AD166" s="217"/>
      <c r="AE166" s="217"/>
      <c r="AF166" s="217"/>
      <c r="AG166" s="217" t="s">
        <v>145</v>
      </c>
      <c r="AH166" s="217"/>
      <c r="AI166" s="217"/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  <c r="AW166" s="217"/>
      <c r="AX166" s="217"/>
      <c r="AY166" s="217"/>
      <c r="AZ166" s="217"/>
      <c r="BA166" s="217"/>
      <c r="BB166" s="217"/>
      <c r="BC166" s="217"/>
      <c r="BD166" s="217"/>
      <c r="BE166" s="217"/>
      <c r="BF166" s="217"/>
      <c r="BG166" s="217"/>
      <c r="BH166" s="217"/>
    </row>
    <row r="167" spans="1:60" outlineLevel="2" x14ac:dyDescent="0.2">
      <c r="A167" s="224"/>
      <c r="B167" s="225"/>
      <c r="C167" s="256"/>
      <c r="D167" s="245"/>
      <c r="E167" s="245"/>
      <c r="F167" s="245"/>
      <c r="G167" s="245"/>
      <c r="H167" s="227"/>
      <c r="I167" s="227"/>
      <c r="J167" s="227"/>
      <c r="K167" s="227"/>
      <c r="L167" s="227"/>
      <c r="M167" s="227"/>
      <c r="N167" s="226"/>
      <c r="O167" s="226"/>
      <c r="P167" s="226"/>
      <c r="Q167" s="226"/>
      <c r="R167" s="227"/>
      <c r="S167" s="227"/>
      <c r="T167" s="227"/>
      <c r="U167" s="227"/>
      <c r="V167" s="227"/>
      <c r="W167" s="227"/>
      <c r="X167" s="227"/>
      <c r="Y167" s="227"/>
      <c r="Z167" s="217"/>
      <c r="AA167" s="217"/>
      <c r="AB167" s="217"/>
      <c r="AC167" s="217"/>
      <c r="AD167" s="217"/>
      <c r="AE167" s="217"/>
      <c r="AF167" s="217"/>
      <c r="AG167" s="217" t="s">
        <v>129</v>
      </c>
      <c r="AH167" s="217"/>
      <c r="AI167" s="217"/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  <c r="AW167" s="217"/>
      <c r="AX167" s="217"/>
      <c r="AY167" s="217"/>
      <c r="AZ167" s="217"/>
      <c r="BA167" s="217"/>
      <c r="BB167" s="217"/>
      <c r="BC167" s="217"/>
      <c r="BD167" s="217"/>
      <c r="BE167" s="217"/>
      <c r="BF167" s="217"/>
      <c r="BG167" s="217"/>
      <c r="BH167" s="217"/>
    </row>
    <row r="168" spans="1:60" outlineLevel="1" x14ac:dyDescent="0.2">
      <c r="A168" s="238">
        <v>37</v>
      </c>
      <c r="B168" s="239" t="s">
        <v>283</v>
      </c>
      <c r="C168" s="252" t="s">
        <v>284</v>
      </c>
      <c r="D168" s="240" t="s">
        <v>148</v>
      </c>
      <c r="E168" s="241">
        <v>1</v>
      </c>
      <c r="F168" s="242"/>
      <c r="G168" s="243">
        <f>ROUND(E168*F168,2)</f>
        <v>0</v>
      </c>
      <c r="H168" s="242"/>
      <c r="I168" s="243">
        <f>ROUND(E168*H168,2)</f>
        <v>0</v>
      </c>
      <c r="J168" s="242"/>
      <c r="K168" s="243">
        <f>ROUND(E168*J168,2)</f>
        <v>0</v>
      </c>
      <c r="L168" s="243">
        <v>21</v>
      </c>
      <c r="M168" s="243">
        <f>G168*(1+L168/100)</f>
        <v>0</v>
      </c>
      <c r="N168" s="241">
        <v>0</v>
      </c>
      <c r="O168" s="241">
        <f>ROUND(E168*N168,2)</f>
        <v>0</v>
      </c>
      <c r="P168" s="241">
        <v>0</v>
      </c>
      <c r="Q168" s="241">
        <f>ROUND(E168*P168,2)</f>
        <v>0</v>
      </c>
      <c r="R168" s="243"/>
      <c r="S168" s="243" t="s">
        <v>135</v>
      </c>
      <c r="T168" s="244" t="s">
        <v>126</v>
      </c>
      <c r="U168" s="227">
        <v>0</v>
      </c>
      <c r="V168" s="227">
        <f>ROUND(E168*U168,2)</f>
        <v>0</v>
      </c>
      <c r="W168" s="227"/>
      <c r="X168" s="227"/>
      <c r="Y168" s="227" t="s">
        <v>127</v>
      </c>
      <c r="Z168" s="217"/>
      <c r="AA168" s="217"/>
      <c r="AB168" s="217"/>
      <c r="AC168" s="217"/>
      <c r="AD168" s="217"/>
      <c r="AE168" s="217"/>
      <c r="AF168" s="217"/>
      <c r="AG168" s="217" t="s">
        <v>281</v>
      </c>
      <c r="AH168" s="217"/>
      <c r="AI168" s="217"/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  <c r="AW168" s="217"/>
      <c r="AX168" s="217"/>
      <c r="AY168" s="217"/>
      <c r="AZ168" s="217"/>
      <c r="BA168" s="217"/>
      <c r="BB168" s="217"/>
      <c r="BC168" s="217"/>
      <c r="BD168" s="217"/>
      <c r="BE168" s="217"/>
      <c r="BF168" s="217"/>
      <c r="BG168" s="217"/>
      <c r="BH168" s="217"/>
    </row>
    <row r="169" spans="1:60" ht="22.5" outlineLevel="2" x14ac:dyDescent="0.2">
      <c r="A169" s="224"/>
      <c r="B169" s="225"/>
      <c r="C169" s="257" t="s">
        <v>285</v>
      </c>
      <c r="D169" s="249"/>
      <c r="E169" s="249"/>
      <c r="F169" s="249"/>
      <c r="G169" s="249"/>
      <c r="H169" s="227"/>
      <c r="I169" s="227"/>
      <c r="J169" s="227"/>
      <c r="K169" s="227"/>
      <c r="L169" s="227"/>
      <c r="M169" s="227"/>
      <c r="N169" s="226"/>
      <c r="O169" s="226"/>
      <c r="P169" s="226"/>
      <c r="Q169" s="226"/>
      <c r="R169" s="227"/>
      <c r="S169" s="227"/>
      <c r="T169" s="227"/>
      <c r="U169" s="227"/>
      <c r="V169" s="227"/>
      <c r="W169" s="227"/>
      <c r="X169" s="227"/>
      <c r="Y169" s="227"/>
      <c r="Z169" s="217"/>
      <c r="AA169" s="217"/>
      <c r="AB169" s="217"/>
      <c r="AC169" s="217"/>
      <c r="AD169" s="217"/>
      <c r="AE169" s="217"/>
      <c r="AF169" s="217"/>
      <c r="AG169" s="217" t="s">
        <v>145</v>
      </c>
      <c r="AH169" s="217"/>
      <c r="AI169" s="217"/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  <c r="AW169" s="217"/>
      <c r="AX169" s="217"/>
      <c r="AY169" s="217"/>
      <c r="AZ169" s="217"/>
      <c r="BA169" s="247" t="str">
        <f>C169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169" s="217"/>
      <c r="BC169" s="217"/>
      <c r="BD169" s="217"/>
      <c r="BE169" s="217"/>
      <c r="BF169" s="217"/>
      <c r="BG169" s="217"/>
      <c r="BH169" s="217"/>
    </row>
    <row r="170" spans="1:60" outlineLevel="2" x14ac:dyDescent="0.2">
      <c r="A170" s="224"/>
      <c r="B170" s="225"/>
      <c r="C170" s="256"/>
      <c r="D170" s="245"/>
      <c r="E170" s="245"/>
      <c r="F170" s="245"/>
      <c r="G170" s="245"/>
      <c r="H170" s="227"/>
      <c r="I170" s="227"/>
      <c r="J170" s="227"/>
      <c r="K170" s="227"/>
      <c r="L170" s="227"/>
      <c r="M170" s="227"/>
      <c r="N170" s="226"/>
      <c r="O170" s="226"/>
      <c r="P170" s="226"/>
      <c r="Q170" s="226"/>
      <c r="R170" s="227"/>
      <c r="S170" s="227"/>
      <c r="T170" s="227"/>
      <c r="U170" s="227"/>
      <c r="V170" s="227"/>
      <c r="W170" s="227"/>
      <c r="X170" s="227"/>
      <c r="Y170" s="227"/>
      <c r="Z170" s="217"/>
      <c r="AA170" s="217"/>
      <c r="AB170" s="217"/>
      <c r="AC170" s="217"/>
      <c r="AD170" s="217"/>
      <c r="AE170" s="217"/>
      <c r="AF170" s="217"/>
      <c r="AG170" s="217" t="s">
        <v>129</v>
      </c>
      <c r="AH170" s="217"/>
      <c r="AI170" s="217"/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  <c r="AW170" s="217"/>
      <c r="AX170" s="217"/>
      <c r="AY170" s="217"/>
      <c r="AZ170" s="217"/>
      <c r="BA170" s="217"/>
      <c r="BB170" s="217"/>
      <c r="BC170" s="217"/>
      <c r="BD170" s="217"/>
      <c r="BE170" s="217"/>
      <c r="BF170" s="217"/>
      <c r="BG170" s="217"/>
      <c r="BH170" s="217"/>
    </row>
    <row r="171" spans="1:60" outlineLevel="1" x14ac:dyDescent="0.2">
      <c r="A171" s="238">
        <v>38</v>
      </c>
      <c r="B171" s="239" t="s">
        <v>286</v>
      </c>
      <c r="C171" s="252" t="s">
        <v>287</v>
      </c>
      <c r="D171" s="240" t="s">
        <v>148</v>
      </c>
      <c r="E171" s="241">
        <v>1</v>
      </c>
      <c r="F171" s="242"/>
      <c r="G171" s="243">
        <f>ROUND(E171*F171,2)</f>
        <v>0</v>
      </c>
      <c r="H171" s="242"/>
      <c r="I171" s="243">
        <f>ROUND(E171*H171,2)</f>
        <v>0</v>
      </c>
      <c r="J171" s="242"/>
      <c r="K171" s="243">
        <f>ROUND(E171*J171,2)</f>
        <v>0</v>
      </c>
      <c r="L171" s="243">
        <v>21</v>
      </c>
      <c r="M171" s="243">
        <f>G171*(1+L171/100)</f>
        <v>0</v>
      </c>
      <c r="N171" s="241">
        <v>0</v>
      </c>
      <c r="O171" s="241">
        <f>ROUND(E171*N171,2)</f>
        <v>0</v>
      </c>
      <c r="P171" s="241">
        <v>0</v>
      </c>
      <c r="Q171" s="241">
        <f>ROUND(E171*P171,2)</f>
        <v>0</v>
      </c>
      <c r="R171" s="243"/>
      <c r="S171" s="243" t="s">
        <v>135</v>
      </c>
      <c r="T171" s="244" t="s">
        <v>126</v>
      </c>
      <c r="U171" s="227">
        <v>0</v>
      </c>
      <c r="V171" s="227">
        <f>ROUND(E171*U171,2)</f>
        <v>0</v>
      </c>
      <c r="W171" s="227"/>
      <c r="X171" s="227"/>
      <c r="Y171" s="227" t="s">
        <v>127</v>
      </c>
      <c r="Z171" s="217"/>
      <c r="AA171" s="217"/>
      <c r="AB171" s="217"/>
      <c r="AC171" s="217"/>
      <c r="AD171" s="217"/>
      <c r="AE171" s="217"/>
      <c r="AF171" s="217"/>
      <c r="AG171" s="217" t="s">
        <v>281</v>
      </c>
      <c r="AH171" s="217"/>
      <c r="AI171" s="217"/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  <c r="AW171" s="217"/>
      <c r="AX171" s="217"/>
      <c r="AY171" s="217"/>
      <c r="AZ171" s="217"/>
      <c r="BA171" s="217"/>
      <c r="BB171" s="217"/>
      <c r="BC171" s="217"/>
      <c r="BD171" s="217"/>
      <c r="BE171" s="217"/>
      <c r="BF171" s="217"/>
      <c r="BG171" s="217"/>
      <c r="BH171" s="217"/>
    </row>
    <row r="172" spans="1:60" ht="22.5" outlineLevel="2" x14ac:dyDescent="0.2">
      <c r="A172" s="224"/>
      <c r="B172" s="225"/>
      <c r="C172" s="257" t="s">
        <v>288</v>
      </c>
      <c r="D172" s="249"/>
      <c r="E172" s="249"/>
      <c r="F172" s="249"/>
      <c r="G172" s="249"/>
      <c r="H172" s="227"/>
      <c r="I172" s="227"/>
      <c r="J172" s="227"/>
      <c r="K172" s="227"/>
      <c r="L172" s="227"/>
      <c r="M172" s="227"/>
      <c r="N172" s="226"/>
      <c r="O172" s="226"/>
      <c r="P172" s="226"/>
      <c r="Q172" s="226"/>
      <c r="R172" s="227"/>
      <c r="S172" s="227"/>
      <c r="T172" s="227"/>
      <c r="U172" s="227"/>
      <c r="V172" s="227"/>
      <c r="W172" s="227"/>
      <c r="X172" s="227"/>
      <c r="Y172" s="227"/>
      <c r="Z172" s="217"/>
      <c r="AA172" s="217"/>
      <c r="AB172" s="217"/>
      <c r="AC172" s="217"/>
      <c r="AD172" s="217"/>
      <c r="AE172" s="217"/>
      <c r="AF172" s="217"/>
      <c r="AG172" s="217" t="s">
        <v>145</v>
      </c>
      <c r="AH172" s="217"/>
      <c r="AI172" s="217"/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  <c r="AW172" s="217"/>
      <c r="AX172" s="217"/>
      <c r="AY172" s="217"/>
      <c r="AZ172" s="217"/>
      <c r="BA172" s="247" t="str">
        <f>C172</f>
        <v>Náklady na ztížené provádění stavebních prací v důsledku nepřerušeného provozu na staveništi nebo v případech nepřerušeného provozu v objektech v nichž se stavební práce provádí.</v>
      </c>
      <c r="BB172" s="217"/>
      <c r="BC172" s="217"/>
      <c r="BD172" s="217"/>
      <c r="BE172" s="217"/>
      <c r="BF172" s="217"/>
      <c r="BG172" s="217"/>
      <c r="BH172" s="217"/>
    </row>
    <row r="173" spans="1:60" outlineLevel="2" x14ac:dyDescent="0.2">
      <c r="A173" s="224"/>
      <c r="B173" s="225"/>
      <c r="C173" s="256"/>
      <c r="D173" s="245"/>
      <c r="E173" s="245"/>
      <c r="F173" s="245"/>
      <c r="G173" s="245"/>
      <c r="H173" s="227"/>
      <c r="I173" s="227"/>
      <c r="J173" s="227"/>
      <c r="K173" s="227"/>
      <c r="L173" s="227"/>
      <c r="M173" s="227"/>
      <c r="N173" s="226"/>
      <c r="O173" s="226"/>
      <c r="P173" s="226"/>
      <c r="Q173" s="226"/>
      <c r="R173" s="227"/>
      <c r="S173" s="227"/>
      <c r="T173" s="227"/>
      <c r="U173" s="227"/>
      <c r="V173" s="227"/>
      <c r="W173" s="227"/>
      <c r="X173" s="227"/>
      <c r="Y173" s="227"/>
      <c r="Z173" s="217"/>
      <c r="AA173" s="217"/>
      <c r="AB173" s="217"/>
      <c r="AC173" s="217"/>
      <c r="AD173" s="217"/>
      <c r="AE173" s="217"/>
      <c r="AF173" s="217"/>
      <c r="AG173" s="217" t="s">
        <v>129</v>
      </c>
      <c r="AH173" s="217"/>
      <c r="AI173" s="217"/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  <c r="AW173" s="217"/>
      <c r="AX173" s="217"/>
      <c r="AY173" s="217"/>
      <c r="AZ173" s="217"/>
      <c r="BA173" s="217"/>
      <c r="BB173" s="217"/>
      <c r="BC173" s="217"/>
      <c r="BD173" s="217"/>
      <c r="BE173" s="217"/>
      <c r="BF173" s="217"/>
      <c r="BG173" s="217"/>
      <c r="BH173" s="217"/>
    </row>
    <row r="174" spans="1:60" x14ac:dyDescent="0.2">
      <c r="A174" s="3"/>
      <c r="B174" s="4"/>
      <c r="C174" s="259"/>
      <c r="D174" s="6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AE174">
        <v>12</v>
      </c>
      <c r="AF174">
        <v>21</v>
      </c>
      <c r="AG174" t="s">
        <v>107</v>
      </c>
    </row>
    <row r="175" spans="1:60" x14ac:dyDescent="0.2">
      <c r="A175" s="220"/>
      <c r="B175" s="221" t="s">
        <v>29</v>
      </c>
      <c r="C175" s="260"/>
      <c r="D175" s="222"/>
      <c r="E175" s="223"/>
      <c r="F175" s="223"/>
      <c r="G175" s="237">
        <f>G8+G20+G38+G78+G83+G89+G94+G101+G106+G116+G122+G164</f>
        <v>0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AE175">
        <f>SUMIF(L7:L173,AE174,G7:G173)</f>
        <v>0</v>
      </c>
      <c r="AF175">
        <f>SUMIF(L7:L173,AF174,G7:G173)</f>
        <v>0</v>
      </c>
      <c r="AG175" t="s">
        <v>289</v>
      </c>
    </row>
    <row r="176" spans="1:60" x14ac:dyDescent="0.2">
      <c r="C176" s="261"/>
      <c r="D176" s="10"/>
      <c r="AG176" t="s">
        <v>290</v>
      </c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d2GUUuDJWjE/t9m5VMiIVYPv9+kYe4KHmisDZ02RiYSYJXv/gSf8plCTAjhQYsPeoj05s/pkw5Y7duVgARpvzw==" saltValue="T92RoC27WVDMWEXab41NOg==" spinCount="100000" sheet="1" formatRows="0"/>
  <mergeCells count="65">
    <mergeCell ref="C167:G167"/>
    <mergeCell ref="C169:G169"/>
    <mergeCell ref="C170:G170"/>
    <mergeCell ref="C172:G172"/>
    <mergeCell ref="C173:G173"/>
    <mergeCell ref="C152:G152"/>
    <mergeCell ref="C153:G153"/>
    <mergeCell ref="C157:G157"/>
    <mergeCell ref="C159:G159"/>
    <mergeCell ref="C163:G163"/>
    <mergeCell ref="C166:G166"/>
    <mergeCell ref="C133:G133"/>
    <mergeCell ref="C138:G138"/>
    <mergeCell ref="C140:G140"/>
    <mergeCell ref="C144:G144"/>
    <mergeCell ref="C146:G146"/>
    <mergeCell ref="C150:G150"/>
    <mergeCell ref="C112:G112"/>
    <mergeCell ref="C115:G115"/>
    <mergeCell ref="C119:G119"/>
    <mergeCell ref="C121:G121"/>
    <mergeCell ref="C124:G124"/>
    <mergeCell ref="C128:G128"/>
    <mergeCell ref="C91:G91"/>
    <mergeCell ref="C93:G93"/>
    <mergeCell ref="C96:G96"/>
    <mergeCell ref="C100:G100"/>
    <mergeCell ref="C103:G103"/>
    <mergeCell ref="C105:G105"/>
    <mergeCell ref="C68:G68"/>
    <mergeCell ref="C70:G70"/>
    <mergeCell ref="C72:G72"/>
    <mergeCell ref="C77:G77"/>
    <mergeCell ref="C82:G82"/>
    <mergeCell ref="C88:G88"/>
    <mergeCell ref="C54:G54"/>
    <mergeCell ref="C56:G56"/>
    <mergeCell ref="C59:G59"/>
    <mergeCell ref="C61:G61"/>
    <mergeCell ref="C64:G64"/>
    <mergeCell ref="C66:G66"/>
    <mergeCell ref="C41:G41"/>
    <mergeCell ref="C43:G43"/>
    <mergeCell ref="C46:G46"/>
    <mergeCell ref="C48:G48"/>
    <mergeCell ref="C50:G50"/>
    <mergeCell ref="C52:G52"/>
    <mergeCell ref="C28:G28"/>
    <mergeCell ref="C30:G30"/>
    <mergeCell ref="C32:G32"/>
    <mergeCell ref="C33:G33"/>
    <mergeCell ref="C35:G35"/>
    <mergeCell ref="C37:G37"/>
    <mergeCell ref="C14:G14"/>
    <mergeCell ref="C16:G16"/>
    <mergeCell ref="C18:G18"/>
    <mergeCell ref="C19:G19"/>
    <mergeCell ref="C23:G23"/>
    <mergeCell ref="C25:G25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'01 001 Pol'!Názvy_tisku</vt:lpstr>
      <vt:lpstr>oadresa</vt:lpstr>
      <vt:lpstr>Stavba!Objednatel</vt:lpstr>
      <vt:lpstr>Stavba!Objekt</vt:lpstr>
      <vt:lpstr>'01 001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Chobotová Jitka</dc:creator>
  <cp:lastModifiedBy>Chobotová Jitka</cp:lastModifiedBy>
  <cp:lastPrinted>2019-03-19T12:27:02Z</cp:lastPrinted>
  <dcterms:created xsi:type="dcterms:W3CDTF">2009-04-08T07:15:50Z</dcterms:created>
  <dcterms:modified xsi:type="dcterms:W3CDTF">2024-04-30T13:43:45Z</dcterms:modified>
</cp:coreProperties>
</file>